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5" yWindow="-270" windowWidth="15600" windowHeight="11025"/>
  </bookViews>
  <sheets>
    <sheet name="系學會" sheetId="5" r:id="rId1"/>
  </sheets>
  <calcPr calcId="145621"/>
</workbook>
</file>

<file path=xl/calcChain.xml><?xml version="1.0" encoding="utf-8"?>
<calcChain xmlns="http://schemas.openxmlformats.org/spreadsheetml/2006/main">
  <c r="O43" i="5" l="1"/>
  <c r="M43" i="5"/>
  <c r="O42" i="5"/>
  <c r="P30" i="5"/>
  <c r="M42" i="5"/>
  <c r="P38" i="5"/>
  <c r="O41" i="5"/>
  <c r="O40" i="5"/>
  <c r="M41" i="5"/>
  <c r="M40" i="5"/>
  <c r="P34" i="5" l="1"/>
  <c r="S25" i="5" l="1"/>
  <c r="S30" i="5"/>
  <c r="S38" i="5"/>
  <c r="S18" i="5" l="1"/>
  <c r="S17" i="5"/>
  <c r="S11" i="5"/>
  <c r="S10" i="5"/>
  <c r="P11" i="5" l="1"/>
  <c r="P24" i="5"/>
  <c r="P17" i="5"/>
  <c r="P18" i="5"/>
  <c r="P19" i="5"/>
  <c r="P20" i="5"/>
  <c r="P21" i="5"/>
  <c r="S7" i="5"/>
  <c r="S5" i="5"/>
  <c r="S37" i="5"/>
  <c r="S36" i="5"/>
  <c r="P23" i="5" l="1"/>
  <c r="P22" i="5"/>
  <c r="P10" i="5"/>
  <c r="P9" i="5" l="1"/>
  <c r="P15" i="5"/>
  <c r="P7" i="5" l="1"/>
  <c r="P36" i="5" l="1"/>
  <c r="P37" i="5" l="1"/>
  <c r="P35" i="5" l="1"/>
  <c r="P16" i="5" l="1"/>
  <c r="P8" i="5"/>
  <c r="P4" i="5"/>
  <c r="P14" i="5"/>
  <c r="P6" i="5"/>
  <c r="P5" i="5"/>
  <c r="P13" i="5"/>
  <c r="P3" i="5"/>
  <c r="P12" i="5"/>
  <c r="P29" i="5"/>
  <c r="P25" i="5" l="1"/>
</calcChain>
</file>

<file path=xl/sharedStrings.xml><?xml version="1.0" encoding="utf-8"?>
<sst xmlns="http://schemas.openxmlformats.org/spreadsheetml/2006/main" count="136" uniqueCount="83">
  <si>
    <t>印刷</t>
  </si>
  <si>
    <t>相片沖洗</t>
  </si>
  <si>
    <t>器材租用</t>
  </si>
  <si>
    <t>膳宿茶點</t>
  </si>
  <si>
    <t>交通</t>
  </si>
  <si>
    <t>保險</t>
  </si>
  <si>
    <t>消耗費用</t>
  </si>
  <si>
    <t>講座鐘點</t>
  </si>
  <si>
    <t>總計</t>
  </si>
  <si>
    <t>物品</t>
  </si>
  <si>
    <t>備註</t>
  </si>
  <si>
    <t>補助</t>
    <phoneticPr fontId="2" type="noConversion"/>
  </si>
  <si>
    <t>人數</t>
    <phoneticPr fontId="2" type="noConversion"/>
  </si>
  <si>
    <t>活動</t>
    <phoneticPr fontId="2" type="noConversion"/>
  </si>
  <si>
    <t>獎品禮券</t>
    <phoneticPr fontId="2" type="noConversion"/>
  </si>
  <si>
    <t>裁判</t>
    <phoneticPr fontId="2" type="noConversion"/>
  </si>
  <si>
    <t>學生會</t>
    <phoneticPr fontId="2" type="noConversion"/>
  </si>
  <si>
    <t>成果展</t>
    <phoneticPr fontId="2" type="noConversion"/>
  </si>
  <si>
    <t>與其他大學及科大交流</t>
    <phoneticPr fontId="2" type="noConversion"/>
  </si>
  <si>
    <t>消耗費用未說明用途</t>
    <phoneticPr fontId="2" type="noConversion"/>
  </si>
  <si>
    <t>期末茶會</t>
    <phoneticPr fontId="2" type="noConversion"/>
  </si>
  <si>
    <t>活動並未跨餐時間，核定點心，消耗費用未說明用途</t>
    <phoneticPr fontId="2" type="noConversion"/>
  </si>
  <si>
    <t>畢聯會</t>
    <phoneticPr fontId="2" type="noConversion"/>
  </si>
  <si>
    <t>畢業牆</t>
    <phoneticPr fontId="2" type="noConversion"/>
  </si>
  <si>
    <t>醫學系系學會</t>
    <phoneticPr fontId="2" type="noConversion"/>
  </si>
  <si>
    <t>海洋淨灘</t>
    <phoneticPr fontId="2" type="noConversion"/>
  </si>
  <si>
    <t>宿舍人權街訪</t>
    <phoneticPr fontId="2" type="noConversion"/>
  </si>
  <si>
    <t>AMSEP醫學學術講座</t>
    <phoneticPr fontId="2" type="noConversion"/>
  </si>
  <si>
    <t>補助講師費及印刷費</t>
    <phoneticPr fontId="2" type="noConversion"/>
  </si>
  <si>
    <t>AMSEP台灣文化講座</t>
    <phoneticPr fontId="2" type="noConversion"/>
  </si>
  <si>
    <t>AMSEP中醫針灸講座</t>
    <phoneticPr fontId="2" type="noConversion"/>
  </si>
  <si>
    <t>補助講師費以及印刷費花蓮慈濟醫院中醫部主治醫師陳怡真</t>
    <phoneticPr fontId="2" type="noConversion"/>
  </si>
  <si>
    <t>醫技系系學會</t>
    <phoneticPr fontId="2" type="noConversion"/>
  </si>
  <si>
    <t>交接會議</t>
    <phoneticPr fontId="2" type="noConversion"/>
  </si>
  <si>
    <t>公衛系系學會</t>
    <phoneticPr fontId="2" type="noConversion"/>
  </si>
  <si>
    <t>淨灘</t>
    <phoneticPr fontId="2" type="noConversion"/>
  </si>
  <si>
    <t>中醫傷科-結構調理</t>
    <phoneticPr fontId="2" type="noConversion"/>
  </si>
  <si>
    <t>後中醫學系系學會</t>
    <phoneticPr fontId="2" type="noConversion"/>
  </si>
  <si>
    <t>順捷中醫診所主治醫師吳秉融</t>
    <phoneticPr fontId="2" type="noConversion"/>
  </si>
  <si>
    <t>傷科整脊手法實</t>
    <phoneticPr fontId="2" type="noConversion"/>
  </si>
  <si>
    <t>佛教慈濟醫療財團法人大林慈濟醫院高功能運動醫學中心主任陳韋任</t>
    <phoneticPr fontId="2" type="noConversion"/>
  </si>
  <si>
    <t>分遺系系學會</t>
    <phoneticPr fontId="2" type="noConversion"/>
  </si>
  <si>
    <t>分遺系系友演講</t>
    <phoneticPr fontId="2" type="noConversion"/>
  </si>
  <si>
    <t>繪馬祈願</t>
    <phoneticPr fontId="2" type="noConversion"/>
  </si>
  <si>
    <t>東語系</t>
    <phoneticPr fontId="2" type="noConversion"/>
  </si>
  <si>
    <t>燈籠繪製體驗</t>
    <phoneticPr fontId="2" type="noConversion"/>
  </si>
  <si>
    <t>寫字節</t>
    <phoneticPr fontId="2" type="noConversion"/>
  </si>
  <si>
    <t>傳統小吃文化體驗</t>
    <phoneticPr fontId="2" type="noConversion"/>
  </si>
  <si>
    <t>人發心學系</t>
    <phoneticPr fontId="2" type="noConversion"/>
  </si>
  <si>
    <t>黑色星期五</t>
    <phoneticPr fontId="2" type="noConversion"/>
  </si>
  <si>
    <t>心理學講座＿壓力調適</t>
    <phoneticPr fontId="2" type="noConversion"/>
  </si>
  <si>
    <t>逍遙心理諮商所陳家維，非教授級別講座鐘點費1600*3</t>
    <phoneticPr fontId="2" type="noConversion"/>
  </si>
  <si>
    <t>青春有你，有你真好</t>
    <phoneticPr fontId="2" type="noConversion"/>
  </si>
  <si>
    <t>對著火爐吶喊吧</t>
    <phoneticPr fontId="2" type="noConversion"/>
  </si>
  <si>
    <t>心理學工作坊</t>
    <phoneticPr fontId="2" type="noConversion"/>
  </si>
  <si>
    <t>綠豆花˙心理營養室楊依萍</t>
    <phoneticPr fontId="2" type="noConversion"/>
  </si>
  <si>
    <t>心理學讀書技巧</t>
    <phoneticPr fontId="2" type="noConversion"/>
  </si>
  <si>
    <t>精神疾病海報週</t>
    <phoneticPr fontId="2" type="noConversion"/>
  </si>
  <si>
    <t>主題性：認識精神疾病</t>
    <phoneticPr fontId="2" type="noConversion"/>
  </si>
  <si>
    <t>建議尋找自願參與者，不予補助</t>
    <phoneticPr fontId="2" type="noConversion"/>
  </si>
  <si>
    <t>補助社團並沒有補助系學會交接</t>
    <phoneticPr fontId="2" type="noConversion"/>
  </si>
  <si>
    <t>類似讀書會性質不予補助</t>
    <phoneticPr fontId="2" type="noConversion"/>
  </si>
  <si>
    <t>主題性：繪馬奉納所與知識小學堂。除展示活動僅一日補助40元*50份膳費</t>
    <phoneticPr fontId="2" type="noConversion"/>
  </si>
  <si>
    <t>主題性：傳統文化與祈福。膳食補助40元*30份</t>
    <phoneticPr fontId="2" type="noConversion"/>
  </si>
  <si>
    <t>主題性：體驗書法書寫</t>
    <phoneticPr fontId="2" type="noConversion"/>
  </si>
  <si>
    <t>主題性：傳統小吃的製作方式與由來</t>
    <phoneticPr fontId="2" type="noConversion"/>
  </si>
  <si>
    <t>未具主題性，不予補助</t>
    <phoneticPr fontId="2" type="noConversion"/>
  </si>
  <si>
    <t>影片觀賞部分可大家自行觀看不予補助</t>
    <phoneticPr fontId="2" type="noConversion"/>
  </si>
  <si>
    <t>分遺週</t>
    <phoneticPr fontId="2" type="noConversion"/>
  </si>
  <si>
    <t>系友回娘家分享由職就組受理各系所職涯老師彙整提出申請，活動不予補助</t>
    <phoneticPr fontId="2" type="noConversion"/>
  </si>
  <si>
    <t>養心樓素懷石料理 負責人蔡宜蓉，因課程需求補助茶葉</t>
    <phoneticPr fontId="2" type="noConversion"/>
  </si>
  <si>
    <t>畢聯會</t>
    <phoneticPr fontId="2" type="noConversion"/>
  </si>
  <si>
    <t>學生會</t>
    <phoneticPr fontId="2" type="noConversion"/>
  </si>
  <si>
    <t>主題性：認識染色體</t>
    <phoneticPr fontId="2" type="noConversion"/>
  </si>
  <si>
    <t>講唱會</t>
    <phoneticPr fontId="2" type="noConversion"/>
  </si>
  <si>
    <t>活動未完整規劃，費用估算明細並未說明，不予補助</t>
    <phoneticPr fontId="2" type="noConversion"/>
  </si>
  <si>
    <t>自治性社團</t>
    <phoneticPr fontId="2" type="noConversion"/>
  </si>
  <si>
    <t>申請</t>
    <phoneticPr fontId="2" type="noConversion"/>
  </si>
  <si>
    <t>畢聯會</t>
    <phoneticPr fontId="2" type="noConversion"/>
  </si>
  <si>
    <t>核定</t>
    <phoneticPr fontId="2" type="noConversion"/>
  </si>
  <si>
    <t>學生會</t>
    <phoneticPr fontId="2" type="noConversion"/>
  </si>
  <si>
    <t>總申請</t>
    <phoneticPr fontId="2" type="noConversion"/>
  </si>
  <si>
    <t>總核定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</si>
</sst>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color rgb="FF000000"/>
      <name val="PMingLiu"/>
    </font>
    <font>
      <sz val="12"/>
      <color theme="1"/>
      <name val="新細明體"/>
      <family val="2"/>
      <charset val="136"/>
      <scheme val="minor"/>
    </font>
    <font>
      <sz val="9"/>
      <name val="細明體"/>
      <family val="3"/>
      <charset val="136"/>
    </font>
    <font>
      <sz val="12"/>
      <name val="微軟正黑體"/>
      <family val="2"/>
      <charset val="136"/>
    </font>
    <font>
      <sz val="12"/>
      <color rgb="FF000000"/>
      <name val="微軟正黑體"/>
      <family val="2"/>
      <charset val="136"/>
    </font>
    <font>
      <sz val="16"/>
      <color rgb="FF000000"/>
      <name val="華康中特圓體"/>
      <family val="3"/>
      <charset val="136"/>
    </font>
    <font>
      <sz val="12"/>
      <color rgb="FF000000"/>
      <name val="華康中特圓體"/>
      <family val="3"/>
      <charset val="136"/>
    </font>
    <font>
      <sz val="16"/>
      <color rgb="FF000000"/>
      <name val="微軟正黑體"/>
      <family val="2"/>
      <charset val="136"/>
    </font>
    <font>
      <sz val="16"/>
      <name val="微軟正黑體"/>
      <family val="2"/>
      <charset val="136"/>
    </font>
  </fonts>
  <fills count="2">
    <fill>
      <patternFill patternType="none"/>
    </fill>
    <fill>
      <patternFill patternType="gray125"/>
    </fill>
  </fills>
  <borders count="24">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66">
    <xf numFmtId="0" fontId="0" fillId="0" borderId="0" xfId="0" applyFont="1" applyAlignment="1"/>
    <xf numFmtId="0" fontId="4" fillId="0" borderId="0" xfId="0" applyFont="1" applyAlignment="1"/>
    <xf numFmtId="0" fontId="6" fillId="0" borderId="0" xfId="0" applyFont="1" applyAlignment="1"/>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5" fillId="0" borderId="0" xfId="0" applyFont="1" applyBorder="1"/>
    <xf numFmtId="0" fontId="4" fillId="0" borderId="2" xfId="0" applyFont="1" applyFill="1" applyBorder="1" applyAlignment="1"/>
    <xf numFmtId="0" fontId="0" fillId="0" borderId="0" xfId="0" applyFont="1" applyAlignment="1"/>
    <xf numFmtId="0" fontId="7" fillId="0" borderId="5" xfId="0" applyFont="1" applyBorder="1" applyAlignment="1"/>
    <xf numFmtId="0" fontId="7" fillId="0" borderId="14" xfId="0" applyFont="1" applyBorder="1" applyAlignment="1"/>
    <xf numFmtId="0" fontId="3" fillId="0" borderId="6" xfId="0" applyFont="1" applyBorder="1" applyAlignment="1"/>
    <xf numFmtId="0" fontId="3" fillId="0" borderId="6" xfId="0" applyFont="1" applyBorder="1" applyAlignment="1">
      <alignment wrapText="1"/>
    </xf>
    <xf numFmtId="0" fontId="8" fillId="0" borderId="6" xfId="0" applyFont="1" applyBorder="1" applyAlignment="1"/>
    <xf numFmtId="0" fontId="3" fillId="0" borderId="7" xfId="0" applyFont="1" applyBorder="1" applyAlignment="1"/>
    <xf numFmtId="0" fontId="4" fillId="0" borderId="13" xfId="0" applyFont="1" applyFill="1" applyBorder="1" applyAlignment="1"/>
    <xf numFmtId="0" fontId="8" fillId="0" borderId="4" xfId="0" applyFont="1" applyBorder="1" applyAlignment="1"/>
    <xf numFmtId="0" fontId="8" fillId="0" borderId="4" xfId="0" applyFont="1" applyFill="1" applyBorder="1" applyAlignment="1"/>
    <xf numFmtId="0" fontId="8" fillId="0" borderId="4" xfId="0" applyFont="1" applyFill="1" applyBorder="1" applyAlignment="1">
      <alignment wrapText="1"/>
    </xf>
    <xf numFmtId="0" fontId="7" fillId="0" borderId="3" xfId="0" applyFont="1" applyBorder="1" applyAlignment="1"/>
    <xf numFmtId="0" fontId="7" fillId="0" borderId="15" xfId="0" applyFont="1" applyBorder="1" applyAlignment="1"/>
    <xf numFmtId="0" fontId="7" fillId="0" borderId="9" xfId="0" applyFont="1" applyBorder="1" applyAlignment="1"/>
    <xf numFmtId="0" fontId="7" fillId="0" borderId="10" xfId="0" applyFont="1" applyBorder="1" applyAlignment="1"/>
    <xf numFmtId="0" fontId="4" fillId="0" borderId="13" xfId="0" applyFont="1" applyFill="1" applyBorder="1" applyAlignment="1">
      <alignment wrapText="1"/>
    </xf>
    <xf numFmtId="0" fontId="7" fillId="0" borderId="16" xfId="0" applyFont="1" applyBorder="1" applyAlignment="1"/>
    <xf numFmtId="0" fontId="8" fillId="0" borderId="17" xfId="0" applyFont="1" applyBorder="1" applyAlignment="1"/>
    <xf numFmtId="0" fontId="3" fillId="0" borderId="6" xfId="0" applyFont="1" applyBorder="1" applyAlignment="1">
      <alignment horizontal="center"/>
    </xf>
    <xf numFmtId="0" fontId="7" fillId="0" borderId="9" xfId="0" applyFont="1" applyBorder="1" applyAlignment="1">
      <alignment horizontal="center"/>
    </xf>
    <xf numFmtId="0" fontId="6" fillId="0" borderId="0" xfId="0" applyFont="1" applyAlignment="1">
      <alignment horizontal="center"/>
    </xf>
    <xf numFmtId="0" fontId="8" fillId="0" borderId="17" xfId="0" applyFont="1" applyFill="1" applyBorder="1" applyAlignment="1">
      <alignment horizontal="center"/>
    </xf>
    <xf numFmtId="0" fontId="3" fillId="0" borderId="18" xfId="0" applyFont="1" applyFill="1" applyBorder="1" applyAlignment="1"/>
    <xf numFmtId="0" fontId="4" fillId="0" borderId="19" xfId="0" applyFont="1" applyFill="1" applyBorder="1" applyAlignment="1"/>
    <xf numFmtId="0" fontId="4" fillId="0" borderId="20" xfId="0" applyFont="1" applyFill="1" applyBorder="1" applyAlignment="1"/>
    <xf numFmtId="0" fontId="8" fillId="0" borderId="21" xfId="0" applyFont="1" applyFill="1" applyBorder="1" applyAlignment="1"/>
    <xf numFmtId="0" fontId="8" fillId="0" borderId="17" xfId="0" applyFont="1" applyBorder="1" applyAlignment="1">
      <alignment wrapText="1"/>
    </xf>
    <xf numFmtId="0" fontId="7" fillId="0" borderId="13" xfId="0" applyFont="1" applyFill="1" applyBorder="1" applyAlignment="1"/>
    <xf numFmtId="0" fontId="7" fillId="0" borderId="20" xfId="0" applyFont="1" applyFill="1" applyBorder="1" applyAlignment="1"/>
    <xf numFmtId="0" fontId="8" fillId="0" borderId="0" xfId="0" applyFont="1" applyFill="1" applyBorder="1" applyAlignment="1">
      <alignment horizontal="center"/>
    </xf>
    <xf numFmtId="0" fontId="4" fillId="0" borderId="4" xfId="0" applyFont="1" applyFill="1" applyBorder="1" applyAlignment="1"/>
    <xf numFmtId="0" fontId="7" fillId="0" borderId="4" xfId="0" applyFont="1" applyFill="1" applyBorder="1" applyAlignment="1"/>
    <xf numFmtId="0" fontId="8" fillId="0" borderId="4" xfId="0" applyFont="1" applyFill="1" applyBorder="1" applyAlignment="1">
      <alignment horizontal="center"/>
    </xf>
    <xf numFmtId="0" fontId="4" fillId="0" borderId="4" xfId="0" applyFont="1" applyFill="1" applyBorder="1" applyAlignment="1">
      <alignment wrapText="1"/>
    </xf>
    <xf numFmtId="0" fontId="7" fillId="0" borderId="4" xfId="0" applyFont="1" applyBorder="1" applyAlignment="1"/>
    <xf numFmtId="0" fontId="8" fillId="0" borderId="4" xfId="0" applyFont="1" applyBorder="1" applyAlignment="1">
      <alignment wrapText="1"/>
    </xf>
    <xf numFmtId="0" fontId="3" fillId="0" borderId="8" xfId="0" applyFont="1" applyFill="1" applyBorder="1" applyAlignment="1"/>
    <xf numFmtId="0" fontId="3" fillId="0" borderId="22" xfId="0" applyFont="1" applyFill="1" applyBorder="1" applyAlignment="1"/>
    <xf numFmtId="0" fontId="8" fillId="0" borderId="8" xfId="0" applyFont="1" applyFill="1" applyBorder="1" applyAlignment="1"/>
    <xf numFmtId="0" fontId="4" fillId="0" borderId="3" xfId="0" applyFont="1" applyFill="1" applyBorder="1" applyAlignment="1"/>
    <xf numFmtId="0" fontId="4" fillId="0" borderId="9" xfId="0" applyFont="1" applyFill="1" applyBorder="1" applyAlignment="1"/>
    <xf numFmtId="0" fontId="7" fillId="0" borderId="9" xfId="0" applyFont="1" applyFill="1" applyBorder="1" applyAlignment="1"/>
    <xf numFmtId="0" fontId="8" fillId="0" borderId="9" xfId="0" applyFont="1" applyBorder="1" applyAlignment="1"/>
    <xf numFmtId="0" fontId="8" fillId="0" borderId="9" xfId="0" applyFont="1" applyFill="1" applyBorder="1" applyAlignment="1"/>
    <xf numFmtId="0" fontId="8" fillId="0" borderId="9" xfId="0" applyFont="1" applyFill="1" applyBorder="1" applyAlignment="1">
      <alignment horizontal="center"/>
    </xf>
    <xf numFmtId="0" fontId="8" fillId="0" borderId="10" xfId="0" applyFont="1" applyFill="1" applyBorder="1" applyAlignment="1"/>
    <xf numFmtId="0" fontId="4" fillId="0" borderId="15" xfId="0" applyFont="1" applyFill="1" applyBorder="1" applyAlignment="1"/>
    <xf numFmtId="0" fontId="7" fillId="0" borderId="15" xfId="0" applyFont="1" applyFill="1" applyBorder="1" applyAlignment="1"/>
    <xf numFmtId="0" fontId="8" fillId="0" borderId="23" xfId="0" applyFont="1" applyFill="1" applyBorder="1" applyAlignment="1">
      <alignment horizontal="center"/>
    </xf>
    <xf numFmtId="0" fontId="3" fillId="0" borderId="10" xfId="0" applyFont="1" applyFill="1" applyBorder="1" applyAlignment="1"/>
    <xf numFmtId="0" fontId="3" fillId="0" borderId="17" xfId="0" applyFont="1" applyBorder="1" applyAlignment="1"/>
    <xf numFmtId="0" fontId="3" fillId="0" borderId="17" xfId="0" applyFont="1" applyBorder="1" applyAlignment="1">
      <alignment wrapText="1"/>
    </xf>
    <xf numFmtId="0" fontId="3" fillId="0" borderId="18" xfId="0" applyFont="1" applyBorder="1" applyAlignment="1"/>
    <xf numFmtId="0" fontId="7" fillId="0" borderId="11" xfId="0" applyFont="1" applyBorder="1" applyAlignment="1">
      <alignment horizontal="center"/>
    </xf>
    <xf numFmtId="0" fontId="7" fillId="0" borderId="1" xfId="0" applyFont="1" applyBorder="1" applyAlignment="1">
      <alignment horizontal="center"/>
    </xf>
    <xf numFmtId="0" fontId="3" fillId="0" borderId="1" xfId="0" applyFont="1" applyBorder="1"/>
    <xf numFmtId="0" fontId="3" fillId="0" borderId="12" xfId="0" applyFont="1" applyBorder="1"/>
    <xf numFmtId="0" fontId="6" fillId="0" borderId="4" xfId="0" applyFont="1" applyBorder="1" applyAlignment="1"/>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466725</xdr:colOff>
      <xdr:row>26</xdr:row>
      <xdr:rowOff>0</xdr:rowOff>
    </xdr:to>
    <xdr:sp macro="" textlink="">
      <xdr:nvSpPr>
        <xdr:cNvPr id="2" name="AutoShape 7"/>
        <xdr:cNvSpPr>
          <a:spLocks noChangeArrowheads="1"/>
        </xdr:cNvSpPr>
      </xdr:nvSpPr>
      <xdr:spPr bwMode="auto">
        <a:xfrm>
          <a:off x="0" y="0"/>
          <a:ext cx="11506200" cy="5372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14</xdr:col>
      <xdr:colOff>466725</xdr:colOff>
      <xdr:row>26</xdr:row>
      <xdr:rowOff>0</xdr:rowOff>
    </xdr:to>
    <xdr:sp macro="" textlink="">
      <xdr:nvSpPr>
        <xdr:cNvPr id="3" name="AutoShape 7"/>
        <xdr:cNvSpPr>
          <a:spLocks noChangeArrowheads="1"/>
        </xdr:cNvSpPr>
      </xdr:nvSpPr>
      <xdr:spPr bwMode="auto">
        <a:xfrm>
          <a:off x="0" y="0"/>
          <a:ext cx="11506200" cy="53721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14</xdr:col>
      <xdr:colOff>466725</xdr:colOff>
      <xdr:row>34</xdr:row>
      <xdr:rowOff>266700</xdr:rowOff>
    </xdr:to>
    <xdr:sp macro="" textlink="">
      <xdr:nvSpPr>
        <xdr:cNvPr id="4" name="AutoShape 7"/>
        <xdr:cNvSpPr>
          <a:spLocks noChangeArrowheads="1"/>
        </xdr:cNvSpPr>
      </xdr:nvSpPr>
      <xdr:spPr bwMode="auto">
        <a:xfrm>
          <a:off x="0" y="0"/>
          <a:ext cx="11506200" cy="59436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7"/>
  <sheetViews>
    <sheetView tabSelected="1" topLeftCell="A13" zoomScale="70" zoomScaleNormal="70" workbookViewId="0">
      <selection activeCell="S44" sqref="S44"/>
    </sheetView>
  </sheetViews>
  <sheetFormatPr defaultColWidth="13.5" defaultRowHeight="15" customHeight="1"/>
  <cols>
    <col min="1" max="1" width="13.5" style="8"/>
    <col min="2" max="2" width="21.125" style="2" customWidth="1"/>
    <col min="3" max="3" width="33" style="2" customWidth="1"/>
    <col min="4" max="4" width="18.5" style="2" customWidth="1"/>
    <col min="5" max="5" width="10.5" style="2" customWidth="1"/>
    <col min="6" max="6" width="9.5" style="2" customWidth="1"/>
    <col min="7" max="7" width="9.875" style="2" customWidth="1"/>
    <col min="8" max="8" width="11" style="2" customWidth="1"/>
    <col min="9" max="9" width="10" style="2" customWidth="1"/>
    <col min="10" max="10" width="9.25" style="2" customWidth="1"/>
    <col min="11" max="11" width="10.625" style="2" customWidth="1"/>
    <col min="12" max="12" width="8.875" style="2" customWidth="1"/>
    <col min="13" max="13" width="10.75" style="2" customWidth="1"/>
    <col min="14" max="14" width="8.875" style="2" customWidth="1"/>
    <col min="15" max="15" width="7.625" style="2" customWidth="1"/>
    <col min="16" max="16" width="11.625" style="2" customWidth="1"/>
    <col min="17" max="17" width="0.125" style="2" hidden="1" customWidth="1"/>
    <col min="18" max="18" width="9" style="2" hidden="1" customWidth="1"/>
    <col min="19" max="19" width="12" style="28" customWidth="1"/>
    <col min="20" max="20" width="77.375" style="2" customWidth="1"/>
    <col min="21" max="21" width="16.125" style="2" customWidth="1"/>
    <col min="22" max="22" width="25.875" style="2" customWidth="1"/>
    <col min="23" max="16384" width="13.5" style="8"/>
  </cols>
  <sheetData>
    <row r="1" spans="2:23" ht="20.100000000000001" customHeight="1" thickBot="1">
      <c r="B1" s="61" t="s">
        <v>13</v>
      </c>
      <c r="C1" s="62"/>
      <c r="D1" s="62"/>
      <c r="E1" s="63"/>
      <c r="F1" s="63"/>
      <c r="G1" s="63"/>
      <c r="H1" s="63"/>
      <c r="I1" s="63"/>
      <c r="J1" s="63"/>
      <c r="K1" s="63"/>
      <c r="L1" s="63"/>
      <c r="M1" s="63"/>
      <c r="N1" s="63"/>
      <c r="O1" s="63"/>
      <c r="P1" s="63"/>
      <c r="Q1" s="63"/>
      <c r="R1" s="63"/>
      <c r="S1" s="63"/>
      <c r="T1" s="64"/>
      <c r="U1" s="1"/>
    </row>
    <row r="2" spans="2:23" ht="20.100000000000001" customHeight="1">
      <c r="B2" s="9"/>
      <c r="C2" s="10"/>
      <c r="D2" s="10" t="s">
        <v>12</v>
      </c>
      <c r="E2" s="11" t="s">
        <v>0</v>
      </c>
      <c r="F2" s="11" t="s">
        <v>1</v>
      </c>
      <c r="G2" s="11" t="s">
        <v>2</v>
      </c>
      <c r="H2" s="11" t="s">
        <v>3</v>
      </c>
      <c r="I2" s="11" t="s">
        <v>4</v>
      </c>
      <c r="J2" s="11" t="s">
        <v>5</v>
      </c>
      <c r="K2" s="12" t="s">
        <v>9</v>
      </c>
      <c r="L2" s="11" t="s">
        <v>6</v>
      </c>
      <c r="M2" s="11" t="s">
        <v>7</v>
      </c>
      <c r="N2" s="11" t="s">
        <v>14</v>
      </c>
      <c r="O2" s="11" t="s">
        <v>15</v>
      </c>
      <c r="P2" s="11" t="s">
        <v>8</v>
      </c>
      <c r="Q2" s="13"/>
      <c r="R2" s="13"/>
      <c r="S2" s="26" t="s">
        <v>11</v>
      </c>
      <c r="T2" s="14" t="s">
        <v>10</v>
      </c>
      <c r="U2" s="1"/>
    </row>
    <row r="3" spans="2:23" ht="20.100000000000001" customHeight="1">
      <c r="B3" s="7" t="s">
        <v>24</v>
      </c>
      <c r="C3" s="41" t="s">
        <v>25</v>
      </c>
      <c r="D3" s="39">
        <v>40</v>
      </c>
      <c r="E3" s="17">
        <v>90</v>
      </c>
      <c r="F3" s="17"/>
      <c r="G3" s="17"/>
      <c r="H3" s="17">
        <v>1600</v>
      </c>
      <c r="I3" s="17">
        <v>3000</v>
      </c>
      <c r="J3" s="17">
        <v>1400</v>
      </c>
      <c r="K3" s="17"/>
      <c r="L3" s="17"/>
      <c r="M3" s="17"/>
      <c r="N3" s="17"/>
      <c r="O3" s="17"/>
      <c r="P3" s="17">
        <f>SUM(E3:O3)</f>
        <v>6090</v>
      </c>
      <c r="Q3" s="17"/>
      <c r="R3" s="17"/>
      <c r="S3" s="40">
        <v>6090</v>
      </c>
      <c r="T3" s="46"/>
      <c r="U3" s="1"/>
    </row>
    <row r="4" spans="2:23" ht="20.100000000000001" customHeight="1">
      <c r="B4" s="7" t="s">
        <v>34</v>
      </c>
      <c r="C4" s="38" t="s">
        <v>35</v>
      </c>
      <c r="D4" s="39">
        <v>40</v>
      </c>
      <c r="E4" s="17"/>
      <c r="F4" s="17"/>
      <c r="G4" s="17"/>
      <c r="H4" s="17">
        <v>1800</v>
      </c>
      <c r="I4" s="17">
        <v>3000</v>
      </c>
      <c r="J4" s="17">
        <v>1400</v>
      </c>
      <c r="K4" s="17"/>
      <c r="L4" s="17"/>
      <c r="M4" s="17"/>
      <c r="N4" s="17"/>
      <c r="O4" s="17"/>
      <c r="P4" s="17">
        <f>SUM(E4:O4)</f>
        <v>6200</v>
      </c>
      <c r="Q4" s="17"/>
      <c r="R4" s="17"/>
      <c r="S4" s="40">
        <v>6200</v>
      </c>
      <c r="T4" s="46"/>
      <c r="U4" s="1"/>
    </row>
    <row r="5" spans="2:23" ht="20.100000000000001" customHeight="1">
      <c r="B5" s="7" t="s">
        <v>24</v>
      </c>
      <c r="C5" s="38" t="s">
        <v>27</v>
      </c>
      <c r="D5" s="39">
        <v>40</v>
      </c>
      <c r="E5" s="17">
        <v>15</v>
      </c>
      <c r="F5" s="17"/>
      <c r="G5" s="17"/>
      <c r="H5" s="17">
        <v>1600</v>
      </c>
      <c r="I5" s="17"/>
      <c r="J5" s="17"/>
      <c r="K5" s="17"/>
      <c r="L5" s="17"/>
      <c r="M5" s="17">
        <v>4000</v>
      </c>
      <c r="N5" s="17"/>
      <c r="O5" s="17"/>
      <c r="P5" s="17">
        <f t="shared" ref="P5:P11" si="0">SUM(E5:O5)</f>
        <v>5615</v>
      </c>
      <c r="Q5" s="17"/>
      <c r="R5" s="17"/>
      <c r="S5" s="40">
        <f>4000+15</f>
        <v>4015</v>
      </c>
      <c r="T5" s="44" t="s">
        <v>28</v>
      </c>
      <c r="U5" s="1"/>
    </row>
    <row r="6" spans="2:23" ht="20.100000000000001" customHeight="1">
      <c r="B6" s="7" t="s">
        <v>24</v>
      </c>
      <c r="C6" s="41" t="s">
        <v>29</v>
      </c>
      <c r="D6" s="39">
        <v>40</v>
      </c>
      <c r="E6" s="17"/>
      <c r="F6" s="17"/>
      <c r="G6" s="17"/>
      <c r="H6" s="17">
        <v>1600</v>
      </c>
      <c r="I6" s="17"/>
      <c r="J6" s="17"/>
      <c r="K6" s="18"/>
      <c r="L6" s="17"/>
      <c r="M6" s="17">
        <v>3200</v>
      </c>
      <c r="N6" s="17"/>
      <c r="O6" s="17"/>
      <c r="P6" s="17">
        <f t="shared" si="0"/>
        <v>4800</v>
      </c>
      <c r="Q6" s="17"/>
      <c r="R6" s="17"/>
      <c r="S6" s="40">
        <v>4800</v>
      </c>
      <c r="T6" s="44" t="s">
        <v>70</v>
      </c>
      <c r="U6" s="1"/>
    </row>
    <row r="7" spans="2:23" ht="20.100000000000001" customHeight="1">
      <c r="B7" s="7" t="s">
        <v>24</v>
      </c>
      <c r="C7" s="41" t="s">
        <v>30</v>
      </c>
      <c r="D7" s="39">
        <v>40</v>
      </c>
      <c r="E7" s="17">
        <v>15</v>
      </c>
      <c r="F7" s="17"/>
      <c r="G7" s="17"/>
      <c r="H7" s="17">
        <v>1600</v>
      </c>
      <c r="I7" s="17"/>
      <c r="J7" s="17"/>
      <c r="K7" s="18"/>
      <c r="L7" s="17"/>
      <c r="M7" s="17">
        <v>4000</v>
      </c>
      <c r="N7" s="17"/>
      <c r="O7" s="17"/>
      <c r="P7" s="17">
        <f t="shared" si="0"/>
        <v>5615</v>
      </c>
      <c r="Q7" s="17"/>
      <c r="R7" s="17"/>
      <c r="S7" s="40">
        <f>4000+15</f>
        <v>4015</v>
      </c>
      <c r="T7" s="44" t="s">
        <v>31</v>
      </c>
      <c r="U7" s="1"/>
    </row>
    <row r="8" spans="2:23" ht="20.100000000000001" customHeight="1">
      <c r="B8" s="7" t="s">
        <v>37</v>
      </c>
      <c r="C8" s="38" t="s">
        <v>36</v>
      </c>
      <c r="D8" s="39">
        <v>40</v>
      </c>
      <c r="E8" s="17"/>
      <c r="F8" s="17"/>
      <c r="G8" s="17"/>
      <c r="H8" s="17"/>
      <c r="I8" s="17">
        <v>1410</v>
      </c>
      <c r="J8" s="17"/>
      <c r="K8" s="17"/>
      <c r="L8" s="17"/>
      <c r="M8" s="17">
        <v>7000</v>
      </c>
      <c r="N8" s="17"/>
      <c r="O8" s="17"/>
      <c r="P8" s="17">
        <f t="shared" si="0"/>
        <v>8410</v>
      </c>
      <c r="Q8" s="17"/>
      <c r="R8" s="17"/>
      <c r="S8" s="40">
        <v>8410</v>
      </c>
      <c r="T8" s="44" t="s">
        <v>38</v>
      </c>
      <c r="U8" s="1"/>
    </row>
    <row r="9" spans="2:23" ht="20.100000000000001" customHeight="1">
      <c r="B9" s="7" t="s">
        <v>37</v>
      </c>
      <c r="C9" s="41" t="s">
        <v>39</v>
      </c>
      <c r="D9" s="39">
        <v>40</v>
      </c>
      <c r="E9" s="17"/>
      <c r="F9" s="17"/>
      <c r="G9" s="17"/>
      <c r="H9" s="17"/>
      <c r="I9" s="17">
        <v>968</v>
      </c>
      <c r="J9" s="17"/>
      <c r="K9" s="17"/>
      <c r="L9" s="17"/>
      <c r="M9" s="17">
        <v>6000</v>
      </c>
      <c r="N9" s="17"/>
      <c r="O9" s="17"/>
      <c r="P9" s="17">
        <f t="shared" si="0"/>
        <v>6968</v>
      </c>
      <c r="Q9" s="17"/>
      <c r="R9" s="17"/>
      <c r="S9" s="40">
        <v>6968</v>
      </c>
      <c r="T9" s="44" t="s">
        <v>40</v>
      </c>
      <c r="U9" s="1"/>
    </row>
    <row r="10" spans="2:23" ht="20.100000000000001" customHeight="1">
      <c r="B10" s="7" t="s">
        <v>48</v>
      </c>
      <c r="C10" s="38" t="s">
        <v>50</v>
      </c>
      <c r="D10" s="39">
        <v>25</v>
      </c>
      <c r="E10" s="17"/>
      <c r="F10" s="17"/>
      <c r="G10" s="17"/>
      <c r="H10" s="17">
        <v>1125</v>
      </c>
      <c r="I10" s="17">
        <v>914</v>
      </c>
      <c r="J10" s="17"/>
      <c r="K10" s="17"/>
      <c r="L10" s="17"/>
      <c r="M10" s="17">
        <v>6000</v>
      </c>
      <c r="N10" s="17"/>
      <c r="O10" s="17"/>
      <c r="P10" s="17">
        <f t="shared" si="0"/>
        <v>8039</v>
      </c>
      <c r="Q10" s="17"/>
      <c r="R10" s="17"/>
      <c r="S10" s="40">
        <f>M10+I10</f>
        <v>6914</v>
      </c>
      <c r="T10" s="44" t="s">
        <v>51</v>
      </c>
      <c r="U10" s="1"/>
    </row>
    <row r="11" spans="2:23" ht="20.100000000000001" customHeight="1">
      <c r="B11" s="7" t="s">
        <v>48</v>
      </c>
      <c r="C11" s="38" t="s">
        <v>54</v>
      </c>
      <c r="D11" s="39"/>
      <c r="E11" s="17"/>
      <c r="F11" s="17"/>
      <c r="G11" s="17"/>
      <c r="H11" s="17">
        <v>1125</v>
      </c>
      <c r="I11" s="17">
        <v>914</v>
      </c>
      <c r="J11" s="17"/>
      <c r="K11" s="17"/>
      <c r="L11" s="17"/>
      <c r="M11" s="17">
        <v>6400</v>
      </c>
      <c r="N11" s="17"/>
      <c r="O11" s="17"/>
      <c r="P11" s="17">
        <f t="shared" si="0"/>
        <v>8439</v>
      </c>
      <c r="Q11" s="17"/>
      <c r="R11" s="17"/>
      <c r="S11" s="40">
        <f>M11+I11</f>
        <v>7314</v>
      </c>
      <c r="T11" s="44" t="s">
        <v>55</v>
      </c>
      <c r="U11" s="1"/>
    </row>
    <row r="12" spans="2:23" ht="20.100000000000001" customHeight="1">
      <c r="B12" s="7" t="s">
        <v>24</v>
      </c>
      <c r="C12" s="15" t="s">
        <v>57</v>
      </c>
      <c r="D12" s="35">
        <v>100</v>
      </c>
      <c r="E12" s="17">
        <v>10</v>
      </c>
      <c r="F12" s="17"/>
      <c r="G12" s="17"/>
      <c r="H12" s="17">
        <v>4000</v>
      </c>
      <c r="I12" s="17"/>
      <c r="J12" s="17"/>
      <c r="K12" s="18"/>
      <c r="L12" s="17"/>
      <c r="M12" s="17"/>
      <c r="N12" s="17"/>
      <c r="O12" s="17"/>
      <c r="P12" s="17">
        <f t="shared" ref="P12:P15" si="1">SUM(E12:O12)</f>
        <v>4010</v>
      </c>
      <c r="Q12" s="17"/>
      <c r="R12" s="17"/>
      <c r="S12" s="29">
        <v>4010</v>
      </c>
      <c r="T12" s="44" t="s">
        <v>58</v>
      </c>
      <c r="U12" s="1"/>
      <c r="W12" s="1"/>
    </row>
    <row r="13" spans="2:23" ht="20.100000000000001" customHeight="1">
      <c r="B13" s="7" t="s">
        <v>24</v>
      </c>
      <c r="C13" s="15" t="s">
        <v>26</v>
      </c>
      <c r="D13" s="35">
        <v>50</v>
      </c>
      <c r="E13" s="17">
        <v>20</v>
      </c>
      <c r="F13" s="17"/>
      <c r="G13" s="17"/>
      <c r="H13" s="17">
        <v>2000</v>
      </c>
      <c r="I13" s="17"/>
      <c r="J13" s="17"/>
      <c r="K13" s="17"/>
      <c r="L13" s="17"/>
      <c r="M13" s="17"/>
      <c r="N13" s="17"/>
      <c r="O13" s="17"/>
      <c r="P13" s="17">
        <f t="shared" si="1"/>
        <v>2020</v>
      </c>
      <c r="Q13" s="17"/>
      <c r="R13" s="17"/>
      <c r="S13" s="29">
        <v>0</v>
      </c>
      <c r="T13" s="44" t="s">
        <v>59</v>
      </c>
      <c r="U13" s="1"/>
      <c r="W13" s="1"/>
    </row>
    <row r="14" spans="2:23" ht="20.100000000000001" customHeight="1">
      <c r="B14" s="7" t="s">
        <v>32</v>
      </c>
      <c r="C14" s="23" t="s">
        <v>33</v>
      </c>
      <c r="D14" s="35">
        <v>40</v>
      </c>
      <c r="E14" s="17"/>
      <c r="F14" s="17"/>
      <c r="G14" s="17"/>
      <c r="H14" s="17">
        <v>2880</v>
      </c>
      <c r="I14" s="17"/>
      <c r="J14" s="17"/>
      <c r="K14" s="17"/>
      <c r="L14" s="17"/>
      <c r="M14" s="17"/>
      <c r="N14" s="17"/>
      <c r="O14" s="17"/>
      <c r="P14" s="17">
        <f t="shared" si="1"/>
        <v>2880</v>
      </c>
      <c r="Q14" s="17"/>
      <c r="R14" s="17"/>
      <c r="S14" s="29">
        <v>0</v>
      </c>
      <c r="T14" s="44" t="s">
        <v>60</v>
      </c>
      <c r="U14" s="1"/>
    </row>
    <row r="15" spans="2:23" ht="20.100000000000001" customHeight="1">
      <c r="B15" s="7" t="s">
        <v>41</v>
      </c>
      <c r="C15" s="15" t="s">
        <v>68</v>
      </c>
      <c r="D15" s="35"/>
      <c r="E15" s="17">
        <v>100</v>
      </c>
      <c r="F15" s="17"/>
      <c r="G15" s="17"/>
      <c r="H15" s="17">
        <v>3000</v>
      </c>
      <c r="I15" s="17"/>
      <c r="J15" s="17"/>
      <c r="K15" s="17"/>
      <c r="L15" s="17"/>
      <c r="M15" s="17"/>
      <c r="N15" s="17"/>
      <c r="O15" s="17"/>
      <c r="P15" s="17">
        <f t="shared" si="1"/>
        <v>3100</v>
      </c>
      <c r="Q15" s="17"/>
      <c r="R15" s="17"/>
      <c r="S15" s="29">
        <v>3100</v>
      </c>
      <c r="T15" s="44" t="s">
        <v>73</v>
      </c>
      <c r="U15" s="1"/>
    </row>
    <row r="16" spans="2:23" ht="20.100000000000001" customHeight="1">
      <c r="B16" s="7" t="s">
        <v>41</v>
      </c>
      <c r="C16" s="15" t="s">
        <v>42</v>
      </c>
      <c r="D16" s="35">
        <v>50</v>
      </c>
      <c r="E16" s="17"/>
      <c r="F16" s="17"/>
      <c r="G16" s="17"/>
      <c r="H16" s="17">
        <v>2000</v>
      </c>
      <c r="I16" s="17"/>
      <c r="J16" s="17"/>
      <c r="K16" s="17"/>
      <c r="L16" s="17"/>
      <c r="M16" s="17">
        <v>1600</v>
      </c>
      <c r="N16" s="17"/>
      <c r="O16" s="17"/>
      <c r="P16" s="17">
        <f>SUM(E16:O16)</f>
        <v>3600</v>
      </c>
      <c r="Q16" s="17"/>
      <c r="R16" s="17"/>
      <c r="S16" s="29">
        <v>0</v>
      </c>
      <c r="T16" s="44" t="s">
        <v>69</v>
      </c>
      <c r="U16" s="1"/>
    </row>
    <row r="17" spans="2:21" ht="20.100000000000001" customHeight="1">
      <c r="B17" s="31" t="s">
        <v>44</v>
      </c>
      <c r="C17" s="32" t="s">
        <v>43</v>
      </c>
      <c r="D17" s="36"/>
      <c r="E17" s="33">
        <v>640</v>
      </c>
      <c r="F17" s="33"/>
      <c r="G17" s="33"/>
      <c r="H17" s="33">
        <v>4000</v>
      </c>
      <c r="I17" s="33"/>
      <c r="J17" s="33"/>
      <c r="K17" s="33"/>
      <c r="L17" s="33">
        <v>4150</v>
      </c>
      <c r="M17" s="33"/>
      <c r="N17" s="33"/>
      <c r="O17" s="33"/>
      <c r="P17" s="17">
        <f t="shared" ref="P17:P21" si="2">SUM(E17:O17)</f>
        <v>8790</v>
      </c>
      <c r="Q17" s="33"/>
      <c r="R17" s="33"/>
      <c r="S17" s="29">
        <f>640+50*40+4150</f>
        <v>6790</v>
      </c>
      <c r="T17" s="45" t="s">
        <v>62</v>
      </c>
      <c r="U17" s="1"/>
    </row>
    <row r="18" spans="2:21" ht="20.100000000000001" customHeight="1">
      <c r="B18" s="31" t="s">
        <v>44</v>
      </c>
      <c r="C18" s="32" t="s">
        <v>45</v>
      </c>
      <c r="D18" s="36"/>
      <c r="E18" s="33"/>
      <c r="F18" s="33"/>
      <c r="G18" s="33"/>
      <c r="H18" s="33">
        <v>2400</v>
      </c>
      <c r="I18" s="33"/>
      <c r="J18" s="33"/>
      <c r="K18" s="33"/>
      <c r="L18" s="33">
        <v>750</v>
      </c>
      <c r="M18" s="33"/>
      <c r="N18" s="33"/>
      <c r="O18" s="33"/>
      <c r="P18" s="17">
        <f t="shared" si="2"/>
        <v>3150</v>
      </c>
      <c r="Q18" s="33"/>
      <c r="R18" s="33"/>
      <c r="S18" s="29">
        <f>40*30+750</f>
        <v>1950</v>
      </c>
      <c r="T18" s="45" t="s">
        <v>63</v>
      </c>
      <c r="U18" s="1"/>
    </row>
    <row r="19" spans="2:21" ht="20.100000000000001" customHeight="1">
      <c r="B19" s="31" t="s">
        <v>44</v>
      </c>
      <c r="C19" s="32" t="s">
        <v>46</v>
      </c>
      <c r="D19" s="36"/>
      <c r="E19" s="33">
        <v>300</v>
      </c>
      <c r="F19" s="33"/>
      <c r="G19" s="33"/>
      <c r="H19" s="33">
        <v>2400</v>
      </c>
      <c r="I19" s="33"/>
      <c r="J19" s="33"/>
      <c r="K19" s="33"/>
      <c r="L19" s="33">
        <v>526</v>
      </c>
      <c r="M19" s="33"/>
      <c r="N19" s="33"/>
      <c r="O19" s="33"/>
      <c r="P19" s="17">
        <f t="shared" si="2"/>
        <v>3226</v>
      </c>
      <c r="Q19" s="33"/>
      <c r="R19" s="33"/>
      <c r="S19" s="29">
        <v>3226</v>
      </c>
      <c r="T19" s="45" t="s">
        <v>64</v>
      </c>
      <c r="U19" s="1"/>
    </row>
    <row r="20" spans="2:21" ht="20.100000000000001" customHeight="1">
      <c r="B20" s="31" t="s">
        <v>44</v>
      </c>
      <c r="C20" s="32" t="s">
        <v>47</v>
      </c>
      <c r="D20" s="36">
        <v>50</v>
      </c>
      <c r="E20" s="33"/>
      <c r="F20" s="33"/>
      <c r="G20" s="33"/>
      <c r="H20" s="33">
        <v>2000</v>
      </c>
      <c r="I20" s="33"/>
      <c r="J20" s="33"/>
      <c r="K20" s="33"/>
      <c r="L20" s="33">
        <v>400</v>
      </c>
      <c r="M20" s="33"/>
      <c r="N20" s="33"/>
      <c r="O20" s="33"/>
      <c r="P20" s="17">
        <f t="shared" si="2"/>
        <v>2400</v>
      </c>
      <c r="Q20" s="33"/>
      <c r="R20" s="33"/>
      <c r="S20" s="29">
        <v>2400</v>
      </c>
      <c r="T20" s="45" t="s">
        <v>65</v>
      </c>
      <c r="U20" s="1"/>
    </row>
    <row r="21" spans="2:21" ht="20.100000000000001" customHeight="1">
      <c r="B21" s="31" t="s">
        <v>48</v>
      </c>
      <c r="C21" s="32" t="s">
        <v>49</v>
      </c>
      <c r="D21" s="36"/>
      <c r="E21" s="33"/>
      <c r="F21" s="33"/>
      <c r="G21" s="33"/>
      <c r="H21" s="33">
        <v>2000</v>
      </c>
      <c r="I21" s="33"/>
      <c r="J21" s="33"/>
      <c r="K21" s="33"/>
      <c r="L21" s="33"/>
      <c r="M21" s="33"/>
      <c r="N21" s="33"/>
      <c r="O21" s="33"/>
      <c r="P21" s="17">
        <f t="shared" si="2"/>
        <v>2000</v>
      </c>
      <c r="Q21" s="33"/>
      <c r="R21" s="33"/>
      <c r="S21" s="29">
        <v>0</v>
      </c>
      <c r="T21" s="45" t="s">
        <v>66</v>
      </c>
      <c r="U21" s="1"/>
    </row>
    <row r="22" spans="2:21" ht="20.100000000000001" customHeight="1">
      <c r="B22" s="31" t="s">
        <v>48</v>
      </c>
      <c r="C22" s="32" t="s">
        <v>52</v>
      </c>
      <c r="D22" s="36">
        <v>40</v>
      </c>
      <c r="E22" s="33"/>
      <c r="F22" s="33"/>
      <c r="G22" s="33"/>
      <c r="H22" s="33">
        <v>3200</v>
      </c>
      <c r="I22" s="33"/>
      <c r="J22" s="33"/>
      <c r="K22" s="33"/>
      <c r="L22" s="33">
        <v>300</v>
      </c>
      <c r="M22" s="33"/>
      <c r="N22" s="33"/>
      <c r="O22" s="33"/>
      <c r="P22" s="33">
        <f>SUM(E22:O22)</f>
        <v>3500</v>
      </c>
      <c r="Q22" s="33"/>
      <c r="R22" s="33"/>
      <c r="S22" s="29">
        <v>0</v>
      </c>
      <c r="T22" s="45" t="s">
        <v>67</v>
      </c>
      <c r="U22" s="1"/>
    </row>
    <row r="23" spans="2:21" ht="20.100000000000001" customHeight="1">
      <c r="B23" s="31" t="s">
        <v>48</v>
      </c>
      <c r="C23" s="32" t="s">
        <v>53</v>
      </c>
      <c r="D23" s="36">
        <v>30</v>
      </c>
      <c r="E23" s="33"/>
      <c r="F23" s="33"/>
      <c r="G23" s="33"/>
      <c r="H23" s="33">
        <v>2400</v>
      </c>
      <c r="I23" s="33"/>
      <c r="J23" s="33"/>
      <c r="K23" s="33"/>
      <c r="L23" s="33">
        <v>1600</v>
      </c>
      <c r="M23" s="33"/>
      <c r="N23" s="33"/>
      <c r="O23" s="33"/>
      <c r="P23" s="33">
        <f>SUM(E23:O23)</f>
        <v>4000</v>
      </c>
      <c r="Q23" s="33"/>
      <c r="R23" s="33"/>
      <c r="S23" s="29">
        <v>0</v>
      </c>
      <c r="T23" s="45" t="s">
        <v>66</v>
      </c>
      <c r="U23" s="1"/>
    </row>
    <row r="24" spans="2:21" ht="20.100000000000001" customHeight="1">
      <c r="B24" s="31" t="s">
        <v>48</v>
      </c>
      <c r="C24" s="32" t="s">
        <v>56</v>
      </c>
      <c r="D24" s="36"/>
      <c r="E24" s="33"/>
      <c r="F24" s="33"/>
      <c r="G24" s="33"/>
      <c r="H24" s="33">
        <v>2000</v>
      </c>
      <c r="I24" s="33"/>
      <c r="J24" s="33"/>
      <c r="K24" s="33"/>
      <c r="L24" s="33"/>
      <c r="M24" s="33"/>
      <c r="N24" s="33"/>
      <c r="O24" s="33"/>
      <c r="P24" s="33">
        <f t="shared" ref="P24" si="3">SUM(E24:O24)</f>
        <v>2000</v>
      </c>
      <c r="Q24" s="33"/>
      <c r="R24" s="33"/>
      <c r="S24" s="29">
        <v>0</v>
      </c>
      <c r="T24" s="45" t="s">
        <v>61</v>
      </c>
      <c r="U24" s="1"/>
    </row>
    <row r="25" spans="2:21" ht="20.100000000000001" customHeight="1" thickBot="1">
      <c r="B25" s="19"/>
      <c r="C25" s="20"/>
      <c r="D25" s="20"/>
      <c r="E25" s="21"/>
      <c r="F25" s="21"/>
      <c r="G25" s="21"/>
      <c r="H25" s="21"/>
      <c r="I25" s="21"/>
      <c r="J25" s="21"/>
      <c r="K25" s="21"/>
      <c r="L25" s="21"/>
      <c r="M25" s="21"/>
      <c r="N25" s="21"/>
      <c r="O25" s="21"/>
      <c r="P25" s="21">
        <f>SUM(P1:P23)</f>
        <v>102852</v>
      </c>
      <c r="Q25" s="21"/>
      <c r="R25" s="21"/>
      <c r="S25" s="27">
        <f>SUM(S3:S24)</f>
        <v>76202</v>
      </c>
      <c r="T25" s="22"/>
      <c r="U25" s="1"/>
    </row>
    <row r="26" spans="2:21" ht="20.100000000000001" customHeight="1" thickBot="1">
      <c r="E26" s="3"/>
      <c r="F26" s="4"/>
      <c r="G26" s="5"/>
      <c r="H26" s="5"/>
      <c r="I26" s="4"/>
      <c r="J26" s="4"/>
      <c r="K26" s="4"/>
      <c r="L26" s="4"/>
      <c r="M26" s="4"/>
      <c r="N26" s="4"/>
      <c r="O26" s="3"/>
      <c r="P26" s="6"/>
      <c r="Q26" s="6"/>
      <c r="R26" s="6"/>
      <c r="S26" s="3"/>
    </row>
    <row r="27" spans="2:21" ht="20.100000000000001" customHeight="1" thickBot="1">
      <c r="B27" s="61" t="s">
        <v>71</v>
      </c>
      <c r="C27" s="62"/>
      <c r="D27" s="62"/>
      <c r="E27" s="63"/>
      <c r="F27" s="63"/>
      <c r="G27" s="63"/>
      <c r="H27" s="63"/>
      <c r="I27" s="63"/>
      <c r="J27" s="63"/>
      <c r="K27" s="63"/>
      <c r="L27" s="63"/>
      <c r="M27" s="63"/>
      <c r="N27" s="63"/>
      <c r="O27" s="63"/>
      <c r="P27" s="63"/>
      <c r="Q27" s="63"/>
      <c r="R27" s="63"/>
      <c r="S27" s="63"/>
      <c r="T27" s="64"/>
      <c r="U27" s="1"/>
    </row>
    <row r="28" spans="2:21" ht="20.100000000000001" customHeight="1">
      <c r="B28" s="9"/>
      <c r="C28" s="10"/>
      <c r="D28" s="10" t="s">
        <v>12</v>
      </c>
      <c r="E28" s="11" t="s">
        <v>0</v>
      </c>
      <c r="F28" s="11" t="s">
        <v>1</v>
      </c>
      <c r="G28" s="11" t="s">
        <v>2</v>
      </c>
      <c r="H28" s="11" t="s">
        <v>3</v>
      </c>
      <c r="I28" s="11" t="s">
        <v>4</v>
      </c>
      <c r="J28" s="11" t="s">
        <v>5</v>
      </c>
      <c r="K28" s="12" t="s">
        <v>9</v>
      </c>
      <c r="L28" s="11" t="s">
        <v>6</v>
      </c>
      <c r="M28" s="11" t="s">
        <v>7</v>
      </c>
      <c r="N28" s="11" t="s">
        <v>14</v>
      </c>
      <c r="O28" s="11" t="s">
        <v>15</v>
      </c>
      <c r="P28" s="11" t="s">
        <v>8</v>
      </c>
      <c r="Q28" s="13"/>
      <c r="R28" s="13"/>
      <c r="S28" s="26" t="s">
        <v>11</v>
      </c>
      <c r="T28" s="14" t="s">
        <v>10</v>
      </c>
      <c r="U28" s="1"/>
    </row>
    <row r="29" spans="2:21" ht="20.100000000000001" customHeight="1" thickBot="1">
      <c r="B29" s="47" t="s">
        <v>22</v>
      </c>
      <c r="C29" s="48" t="s">
        <v>23</v>
      </c>
      <c r="D29" s="49">
        <v>250</v>
      </c>
      <c r="E29" s="50">
        <v>3000</v>
      </c>
      <c r="F29" s="50"/>
      <c r="G29" s="50"/>
      <c r="H29" s="50"/>
      <c r="I29" s="50"/>
      <c r="J29" s="50"/>
      <c r="K29" s="50"/>
      <c r="L29" s="51">
        <v>2000</v>
      </c>
      <c r="M29" s="50"/>
      <c r="N29" s="50"/>
      <c r="O29" s="50"/>
      <c r="P29" s="51">
        <f>SUM(E29:O29)</f>
        <v>5000</v>
      </c>
      <c r="Q29" s="50"/>
      <c r="R29" s="50"/>
      <c r="S29" s="52">
        <v>5000</v>
      </c>
      <c r="T29" s="53"/>
      <c r="U29" s="1"/>
    </row>
    <row r="30" spans="2:21" ht="20.100000000000001" customHeight="1">
      <c r="P30" s="37">
        <f>SUM(P29)</f>
        <v>5000</v>
      </c>
      <c r="S30" s="37">
        <f>SUM(S29:S29)</f>
        <v>5000</v>
      </c>
    </row>
    <row r="31" spans="2:21" ht="20.100000000000001" customHeight="1" thickBot="1">
      <c r="S31" s="37"/>
    </row>
    <row r="32" spans="2:21" ht="20.100000000000001" customHeight="1" thickBot="1">
      <c r="B32" s="61" t="s">
        <v>72</v>
      </c>
      <c r="C32" s="62"/>
      <c r="D32" s="62"/>
      <c r="E32" s="63"/>
      <c r="F32" s="63"/>
      <c r="G32" s="63"/>
      <c r="H32" s="63"/>
      <c r="I32" s="63"/>
      <c r="J32" s="63"/>
      <c r="K32" s="63"/>
      <c r="L32" s="63"/>
      <c r="M32" s="63"/>
      <c r="N32" s="63"/>
      <c r="O32" s="63"/>
      <c r="P32" s="63"/>
      <c r="Q32" s="63"/>
      <c r="R32" s="63"/>
      <c r="S32" s="63"/>
      <c r="T32" s="64"/>
      <c r="U32" s="1"/>
    </row>
    <row r="33" spans="2:21" ht="20.100000000000001" customHeight="1">
      <c r="B33" s="9"/>
      <c r="C33" s="10"/>
      <c r="D33" s="10" t="s">
        <v>12</v>
      </c>
      <c r="E33" s="11" t="s">
        <v>0</v>
      </c>
      <c r="F33" s="11" t="s">
        <v>1</v>
      </c>
      <c r="G33" s="11" t="s">
        <v>2</v>
      </c>
      <c r="H33" s="11" t="s">
        <v>3</v>
      </c>
      <c r="I33" s="11" t="s">
        <v>4</v>
      </c>
      <c r="J33" s="11" t="s">
        <v>5</v>
      </c>
      <c r="K33" s="12" t="s">
        <v>9</v>
      </c>
      <c r="L33" s="11" t="s">
        <v>6</v>
      </c>
      <c r="M33" s="11" t="s">
        <v>7</v>
      </c>
      <c r="N33" s="11" t="s">
        <v>14</v>
      </c>
      <c r="O33" s="11" t="s">
        <v>15</v>
      </c>
      <c r="P33" s="11" t="s">
        <v>8</v>
      </c>
      <c r="Q33" s="13"/>
      <c r="R33" s="13"/>
      <c r="S33" s="26" t="s">
        <v>11</v>
      </c>
      <c r="T33" s="14" t="s">
        <v>10</v>
      </c>
      <c r="U33" s="1"/>
    </row>
    <row r="34" spans="2:21" ht="20.100000000000001" customHeight="1">
      <c r="B34" s="7" t="s">
        <v>16</v>
      </c>
      <c r="C34" s="7" t="s">
        <v>74</v>
      </c>
      <c r="D34" s="24">
        <v>150</v>
      </c>
      <c r="E34" s="58">
        <v>1400</v>
      </c>
      <c r="F34" s="58"/>
      <c r="G34" s="58">
        <v>18000</v>
      </c>
      <c r="H34" s="58">
        <v>1600</v>
      </c>
      <c r="I34" s="58">
        <v>3000</v>
      </c>
      <c r="J34" s="58"/>
      <c r="K34" s="59"/>
      <c r="L34" s="58">
        <v>6000</v>
      </c>
      <c r="M34" s="58">
        <v>45000</v>
      </c>
      <c r="N34" s="58"/>
      <c r="O34" s="58"/>
      <c r="P34" s="17">
        <f>SUM(E34:O34)</f>
        <v>75000</v>
      </c>
      <c r="Q34" s="25"/>
      <c r="R34" s="25"/>
      <c r="S34" s="40">
        <v>0</v>
      </c>
      <c r="T34" s="60" t="s">
        <v>75</v>
      </c>
      <c r="U34" s="1"/>
    </row>
    <row r="35" spans="2:21" ht="20.100000000000001" customHeight="1">
      <c r="B35" s="7" t="s">
        <v>16</v>
      </c>
      <c r="C35" s="38" t="s">
        <v>17</v>
      </c>
      <c r="D35" s="42">
        <v>5</v>
      </c>
      <c r="E35" s="16"/>
      <c r="F35" s="16"/>
      <c r="G35" s="16"/>
      <c r="H35" s="16">
        <v>3500</v>
      </c>
      <c r="I35" s="16">
        <v>5000</v>
      </c>
      <c r="J35" s="16"/>
      <c r="K35" s="43"/>
      <c r="L35" s="16"/>
      <c r="M35" s="16"/>
      <c r="N35" s="16"/>
      <c r="O35" s="16"/>
      <c r="P35" s="17">
        <f>SUM(E35:O35)</f>
        <v>8500</v>
      </c>
      <c r="Q35" s="16"/>
      <c r="R35" s="16"/>
      <c r="S35" s="40">
        <v>8500</v>
      </c>
      <c r="T35" s="44"/>
    </row>
    <row r="36" spans="2:21" ht="20.100000000000001" customHeight="1">
      <c r="B36" s="7" t="s">
        <v>16</v>
      </c>
      <c r="C36" s="15" t="s">
        <v>18</v>
      </c>
      <c r="D36" s="24">
        <v>30</v>
      </c>
      <c r="E36" s="25">
        <v>400</v>
      </c>
      <c r="F36" s="25"/>
      <c r="G36" s="25"/>
      <c r="H36" s="25">
        <v>2400</v>
      </c>
      <c r="I36" s="25"/>
      <c r="J36" s="25"/>
      <c r="K36" s="34"/>
      <c r="L36" s="25">
        <v>1500</v>
      </c>
      <c r="M36" s="25"/>
      <c r="N36" s="25"/>
      <c r="O36" s="25"/>
      <c r="P36" s="17">
        <f>SUM(E36:O36)</f>
        <v>4300</v>
      </c>
      <c r="Q36" s="25"/>
      <c r="R36" s="25"/>
      <c r="S36" s="29">
        <f>H36+E36</f>
        <v>2800</v>
      </c>
      <c r="T36" s="30" t="s">
        <v>19</v>
      </c>
    </row>
    <row r="37" spans="2:21" ht="20.100000000000001" customHeight="1" thickBot="1">
      <c r="B37" s="47" t="s">
        <v>16</v>
      </c>
      <c r="C37" s="54" t="s">
        <v>20</v>
      </c>
      <c r="D37" s="55">
        <v>50</v>
      </c>
      <c r="E37" s="50">
        <v>800</v>
      </c>
      <c r="F37" s="50"/>
      <c r="G37" s="50"/>
      <c r="H37" s="50">
        <v>3040</v>
      </c>
      <c r="I37" s="50"/>
      <c r="J37" s="50"/>
      <c r="K37" s="50"/>
      <c r="L37" s="51">
        <v>1000</v>
      </c>
      <c r="M37" s="51"/>
      <c r="N37" s="51"/>
      <c r="O37" s="51"/>
      <c r="P37" s="51">
        <f>SUM(E37:O37)</f>
        <v>4840</v>
      </c>
      <c r="Q37" s="51"/>
      <c r="R37" s="51"/>
      <c r="S37" s="56">
        <f>E37+50*40</f>
        <v>2800</v>
      </c>
      <c r="T37" s="57" t="s">
        <v>21</v>
      </c>
    </row>
    <row r="38" spans="2:21" ht="20.100000000000001" customHeight="1">
      <c r="P38" s="37">
        <f>SUM(P34:P37)</f>
        <v>92640</v>
      </c>
      <c r="S38" s="37">
        <f>SUM(S35:S37)</f>
        <v>14100</v>
      </c>
    </row>
    <row r="39" spans="2:21" ht="30" customHeight="1"/>
    <row r="40" spans="2:21" ht="30" customHeight="1">
      <c r="K40" s="65" t="s">
        <v>76</v>
      </c>
      <c r="L40" s="65" t="s">
        <v>77</v>
      </c>
      <c r="M40" s="65">
        <f>P25</f>
        <v>102852</v>
      </c>
      <c r="N40" s="65" t="s">
        <v>79</v>
      </c>
      <c r="O40" s="65">
        <f>S25</f>
        <v>76202</v>
      </c>
    </row>
    <row r="41" spans="2:21" ht="30" customHeight="1">
      <c r="K41" s="65" t="s">
        <v>78</v>
      </c>
      <c r="L41" s="65" t="s">
        <v>77</v>
      </c>
      <c r="M41" s="65">
        <f>P29</f>
        <v>5000</v>
      </c>
      <c r="N41" s="65" t="s">
        <v>79</v>
      </c>
      <c r="O41" s="65">
        <f>S30</f>
        <v>5000</v>
      </c>
    </row>
    <row r="42" spans="2:21" ht="30" customHeight="1">
      <c r="K42" s="65" t="s">
        <v>80</v>
      </c>
      <c r="L42" s="65" t="s">
        <v>77</v>
      </c>
      <c r="M42" s="65">
        <f>P38</f>
        <v>92640</v>
      </c>
      <c r="N42" s="65" t="s">
        <v>79</v>
      </c>
      <c r="O42" s="65">
        <f>S38</f>
        <v>14100</v>
      </c>
    </row>
    <row r="43" spans="2:21" ht="30" customHeight="1">
      <c r="K43" s="65"/>
      <c r="L43" s="65" t="s">
        <v>81</v>
      </c>
      <c r="M43" s="65">
        <f>SUM(M40:M42)</f>
        <v>200492</v>
      </c>
      <c r="N43" s="65" t="s">
        <v>82</v>
      </c>
      <c r="O43" s="65">
        <f>SUM(O40:O42)</f>
        <v>95302</v>
      </c>
    </row>
    <row r="44" spans="2:21" ht="30" customHeight="1"/>
    <row r="45" spans="2:21" ht="30" customHeight="1"/>
    <row r="46" spans="2:21" ht="30" customHeight="1"/>
    <row r="47" spans="2:21" ht="30" customHeight="1"/>
  </sheetData>
  <mergeCells count="3">
    <mergeCell ref="B1:T1"/>
    <mergeCell ref="B27:T27"/>
    <mergeCell ref="B32:T32"/>
  </mergeCells>
  <phoneticPr fontId="2" type="noConversion"/>
  <pageMargins left="0.7" right="0.7"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系學會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TCUSER</cp:lastModifiedBy>
  <cp:lastPrinted>2020-09-29T02:04:43Z</cp:lastPrinted>
  <dcterms:modified xsi:type="dcterms:W3CDTF">2023-03-09T00:51:19Z</dcterms:modified>
</cp:coreProperties>
</file>