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056" windowHeight="8400"/>
  </bookViews>
  <sheets>
    <sheet name="大學部1102學期春季班學生套量制服名單" sheetId="1" r:id="rId1"/>
    <sheet name="碩博班1102學期休閒服套量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7" i="2" l="1"/>
  <c r="I7" i="2" s="1"/>
  <c r="J7" i="2" s="1"/>
  <c r="H8" i="2"/>
  <c r="I8" i="2" s="1"/>
  <c r="J8" i="2" s="1"/>
  <c r="H9" i="2"/>
  <c r="I9" i="2" s="1"/>
  <c r="J9" i="2" s="1"/>
  <c r="H6" i="2"/>
  <c r="I6" i="2" s="1"/>
  <c r="J6" i="2" s="1"/>
  <c r="J10" i="2" s="1"/>
  <c r="H5" i="2"/>
  <c r="H2" i="2" l="1"/>
  <c r="H3" i="2"/>
  <c r="I3" i="2" s="1"/>
  <c r="H4" i="2"/>
  <c r="I4" i="2" s="1"/>
  <c r="S17" i="1"/>
  <c r="T17" i="1" s="1"/>
  <c r="U17" i="1" s="1"/>
  <c r="S16" i="1"/>
  <c r="T16" i="1" s="1"/>
  <c r="U16" i="1" s="1"/>
  <c r="S15" i="1"/>
  <c r="T15" i="1" s="1"/>
  <c r="U15" i="1" s="1"/>
  <c r="S11" i="1"/>
  <c r="T11" i="1" s="1"/>
  <c r="U11" i="1" s="1"/>
  <c r="S12" i="1"/>
  <c r="T12" i="1" s="1"/>
  <c r="U12" i="1" s="1"/>
  <c r="S13" i="1"/>
  <c r="T13" i="1" s="1"/>
  <c r="U13" i="1" s="1"/>
  <c r="S14" i="1"/>
  <c r="T14" i="1" s="1"/>
  <c r="U14" i="1" s="1"/>
  <c r="S10" i="1"/>
  <c r="T10" i="1" s="1"/>
  <c r="U10" i="1" s="1"/>
  <c r="S9" i="1"/>
  <c r="T9" i="1" s="1"/>
  <c r="U9" i="1" s="1"/>
  <c r="S8" i="1"/>
  <c r="T8" i="1" s="1"/>
  <c r="U8" i="1" s="1"/>
  <c r="I5" i="2" l="1"/>
  <c r="J5" i="2" s="1"/>
  <c r="S7" i="1" l="1"/>
  <c r="T7" i="1" s="1"/>
  <c r="U7" i="1" s="1"/>
  <c r="S6" i="1" l="1"/>
  <c r="T6" i="1" s="1"/>
  <c r="U6" i="1" s="1"/>
  <c r="U18" i="1" s="1"/>
  <c r="S4" i="1"/>
  <c r="T4" i="1" s="1"/>
  <c r="S2" i="1"/>
  <c r="S5" i="1"/>
  <c r="T5" i="1" s="1"/>
  <c r="S3" i="1"/>
</calcChain>
</file>

<file path=xl/sharedStrings.xml><?xml version="1.0" encoding="utf-8"?>
<sst xmlns="http://schemas.openxmlformats.org/spreadsheetml/2006/main" count="109" uniqueCount="66">
  <si>
    <t>編號 Serail no</t>
  </si>
  <si>
    <t>學所
Department</t>
  </si>
  <si>
    <r>
      <rPr>
        <sz val="10"/>
        <rFont val="新細明體"/>
        <family val="1"/>
        <charset val="136"/>
      </rPr>
      <t>學號</t>
    </r>
    <r>
      <rPr>
        <sz val="10"/>
        <rFont val="Calibri"/>
        <family val="2"/>
      </rPr>
      <t xml:space="preserve">  Student no</t>
    </r>
  </si>
  <si>
    <t>性別 gender</t>
  </si>
  <si>
    <t>休閒褲 350元   casual suit 350NTS</t>
  </si>
  <si>
    <t>短袖上衣280元 short sleeve 280NTS</t>
  </si>
  <si>
    <t xml:space="preserve">長袖上衣370元 long sleeve 370NTS </t>
  </si>
  <si>
    <t>夾克外套1200元 Jacket  1200NTS</t>
  </si>
  <si>
    <t>女生夏季上衣1000元 girl student summer uniform 1000NTS</t>
  </si>
  <si>
    <t>女生夏季裙子1020元  girl student summer skirt1020</t>
  </si>
  <si>
    <t>女生冬季上衣1000元   girl student winter uniform 1000NTS</t>
  </si>
  <si>
    <t>男生夏季上衣390元 boy student summer uniform 390NTS</t>
  </si>
  <si>
    <t>男生夏季褲子730元 boy student summer pants730NTS</t>
  </si>
  <si>
    <t>男生冬季上衣410元boy student winter uniform410NTS</t>
  </si>
  <si>
    <t>皮帶75元 belt75NTS</t>
  </si>
  <si>
    <t>皮帶頭66元belt head 66NTS</t>
  </si>
  <si>
    <t>領帶145元 necktie145NTS</t>
  </si>
  <si>
    <t>領帶夾44元 tie clips44NTS</t>
  </si>
  <si>
    <t>校服費(學生50%+學校50%)uniform fees(student50%+school 50%</t>
  </si>
  <si>
    <t>補助學生付50%制服費金額 subsidize student uniform 50%</t>
  </si>
  <si>
    <t>學生部分購買，應退制服費的金額。
Amount of uniform fee refunded for those students who purchase part of uniforms</t>
  </si>
  <si>
    <t>請出納組查核學費繳費狀態 cashier section checkup payment</t>
  </si>
  <si>
    <t>總計(元)</t>
  </si>
  <si>
    <t>件數</t>
  </si>
  <si>
    <t>單價</t>
  </si>
  <si>
    <t>程式一</t>
  </si>
  <si>
    <t>套量女生休閒服與制服的全部衣服數量
The total number of measuring girls’ casual wear and uniforms</t>
  </si>
  <si>
    <t>程式二</t>
  </si>
  <si>
    <t>套量男生休閒服與制服的全部衣服數量
The total number of measuring boys’ casual wear and uniforms</t>
  </si>
  <si>
    <t>女</t>
    <phoneticPr fontId="23" type="noConversion"/>
  </si>
  <si>
    <t>男</t>
    <phoneticPr fontId="23" type="noConversion"/>
  </si>
  <si>
    <t>每個物件</t>
    <phoneticPr fontId="23" type="noConversion"/>
  </si>
  <si>
    <t>物理治療學系</t>
  </si>
  <si>
    <t>109317158</t>
  </si>
  <si>
    <t>女</t>
  </si>
  <si>
    <t>社會工作學系</t>
  </si>
  <si>
    <t>109511156</t>
  </si>
  <si>
    <t>男</t>
  </si>
  <si>
    <t>人類發展與心理學系</t>
  </si>
  <si>
    <t>109516152</t>
  </si>
  <si>
    <t>東方語文學系日文組</t>
  </si>
  <si>
    <t>109514244</t>
  </si>
  <si>
    <t>109514243</t>
  </si>
  <si>
    <t>109514245</t>
  </si>
  <si>
    <t>公共衛生學系</t>
  </si>
  <si>
    <t>109313156</t>
  </si>
  <si>
    <t>109317156</t>
  </si>
  <si>
    <t>兒童發展與家庭教育學系</t>
  </si>
  <si>
    <t>109811155</t>
  </si>
  <si>
    <t>109811157</t>
  </si>
  <si>
    <t>109511155</t>
  </si>
  <si>
    <t>分子生物暨人類遺傳學系碩士班</t>
  </si>
  <si>
    <t>教育研究所碩士班</t>
  </si>
  <si>
    <t>111521102</t>
  </si>
  <si>
    <t>醫學檢驗生物技術學系醫學生物技術碩士班</t>
  </si>
  <si>
    <t>111323102</t>
  </si>
  <si>
    <t>公共衛生學系碩士班</t>
  </si>
  <si>
    <t>111324103</t>
  </si>
  <si>
    <t>1.碩博班只有休閒服各兩件(不含外套)。
2.大學部有休閒服與制服兩大類品項。</t>
    <phoneticPr fontId="23" type="noConversion"/>
  </si>
  <si>
    <t>請同學簽名
Please sign your name.</t>
    <phoneticPr fontId="23" type="noConversion"/>
  </si>
  <si>
    <t>請同學簽名
Please sign your name.</t>
    <phoneticPr fontId="23" type="noConversion"/>
  </si>
  <si>
    <t>111727104</t>
    <phoneticPr fontId="23" type="noConversion"/>
  </si>
  <si>
    <t>109811154</t>
    <phoneticPr fontId="23" type="noConversion"/>
  </si>
  <si>
    <t>總計</t>
    <phoneticPr fontId="23" type="noConversion"/>
  </si>
  <si>
    <t>檢查通過需要退費</t>
    <phoneticPr fontId="23" type="noConversion"/>
  </si>
  <si>
    <t>直升免套量需要退費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</si>
</sst>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₹&quot;\ * #,##0.00_-;\-&quot;₹&quot;\ * #,##0.00_-;_-&quot;₹&quot;\ * &quot;-&quot;??_-;_-@_-"/>
    <numFmt numFmtId="177" formatCode="&quot;$&quot;#,##0;[Red]&quot;$&quot;#,##0"/>
    <numFmt numFmtId="178" formatCode="0_ "/>
  </numFmts>
  <fonts count="6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Calibri"/>
      <family val="2"/>
    </font>
    <font>
      <sz val="10"/>
      <name val="Calibri"/>
      <family val="2"/>
    </font>
    <font>
      <sz val="12"/>
      <color theme="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ajor"/>
    </font>
    <font>
      <sz val="10"/>
      <name val="標楷體"/>
      <family val="4"/>
      <charset val="136"/>
    </font>
    <font>
      <sz val="12"/>
      <name val="細明體"/>
      <family val="3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22" fillId="0" borderId="0" applyFill="0" applyProtection="0"/>
    <xf numFmtId="0" fontId="18" fillId="0" borderId="0">
      <alignment vertical="center"/>
    </xf>
    <xf numFmtId="0" fontId="20" fillId="0" borderId="0"/>
    <xf numFmtId="0" fontId="18" fillId="0" borderId="0">
      <alignment vertical="center"/>
    </xf>
    <xf numFmtId="0" fontId="21" fillId="0" borderId="0" applyNumberFormat="0" applyFont="0" applyFill="0" applyBorder="0" applyAlignment="0" applyProtection="0"/>
    <xf numFmtId="0" fontId="18" fillId="0" borderId="0">
      <alignment vertical="center"/>
    </xf>
    <xf numFmtId="0" fontId="21" fillId="0" borderId="0" applyNumberFormat="0" applyFont="0" applyFill="0" applyBorder="0" applyAlignment="0" applyProtection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0" borderId="0"/>
    <xf numFmtId="0" fontId="25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6" borderId="4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1" fillId="0" borderId="1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50" fillId="0" borderId="0">
      <alignment vertical="center"/>
    </xf>
  </cellStyleXfs>
  <cellXfs count="49">
    <xf numFmtId="0" fontId="0" fillId="0" borderId="0" xfId="0">
      <alignment vertical="center"/>
    </xf>
    <xf numFmtId="0" fontId="45" fillId="33" borderId="10" xfId="203" applyFont="1" applyFill="1" applyBorder="1" applyAlignment="1">
      <alignment horizontal="center" vertical="center" wrapText="1"/>
    </xf>
    <xf numFmtId="0" fontId="45" fillId="0" borderId="10" xfId="203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>
      <alignment vertical="center"/>
    </xf>
    <xf numFmtId="0" fontId="0" fillId="0" borderId="10" xfId="0" applyBorder="1">
      <alignment vertical="center"/>
    </xf>
    <xf numFmtId="0" fontId="43" fillId="33" borderId="10" xfId="42" applyFont="1" applyFill="1" applyBorder="1" applyAlignment="1">
      <alignment horizontal="center" vertical="center" wrapText="1"/>
    </xf>
    <xf numFmtId="178" fontId="43" fillId="37" borderId="10" xfId="42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6" borderId="10" xfId="0" applyFont="1" applyFill="1" applyBorder="1" applyAlignment="1">
      <alignment horizontal="center" vertical="center" wrapText="1"/>
    </xf>
    <xf numFmtId="178" fontId="43" fillId="35" borderId="10" xfId="43" applyNumberFormat="1" applyFont="1" applyFill="1" applyBorder="1" applyAlignment="1">
      <alignment horizontal="center" vertical="center" wrapText="1"/>
    </xf>
    <xf numFmtId="178" fontId="43" fillId="34" borderId="10" xfId="42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178" fontId="43" fillId="36" borderId="10" xfId="43" applyNumberFormat="1" applyFont="1" applyFill="1" applyBorder="1" applyAlignment="1">
      <alignment horizontal="center" vertical="center" wrapText="1"/>
    </xf>
    <xf numFmtId="0" fontId="43" fillId="37" borderId="10" xfId="42" applyFont="1" applyFill="1" applyBorder="1" applyAlignment="1">
      <alignment horizontal="center" vertical="center" wrapText="1"/>
    </xf>
    <xf numFmtId="0" fontId="43" fillId="0" borderId="10" xfId="42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42" applyFont="1" applyFill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0" fontId="0" fillId="0" borderId="0" xfId="0">
      <alignment vertical="center"/>
    </xf>
    <xf numFmtId="49" fontId="53" fillId="33" borderId="10" xfId="0" applyNumberFormat="1" applyFont="1" applyFill="1" applyBorder="1" applyAlignment="1">
      <alignment horizontal="left" vertical="top" wrapText="1"/>
    </xf>
    <xf numFmtId="177" fontId="47" fillId="38" borderId="10" xfId="42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56" fillId="0" borderId="10" xfId="0" applyFont="1" applyFill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9" fillId="0" borderId="10" xfId="0" applyFont="1" applyBorder="1">
      <alignment vertical="center"/>
    </xf>
    <xf numFmtId="49" fontId="58" fillId="0" borderId="11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0" fontId="55" fillId="0" borderId="10" xfId="42" applyFont="1" applyFill="1" applyBorder="1" applyAlignment="1">
      <alignment horizontal="center" vertical="center" wrapText="1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1" fillId="39" borderId="10" xfId="42" applyFont="1" applyFill="1" applyBorder="1" applyAlignment="1">
      <alignment horizontal="center" vertical="center" wrapText="1"/>
    </xf>
    <xf numFmtId="177" fontId="47" fillId="39" borderId="10" xfId="42" applyNumberFormat="1" applyFont="1" applyFill="1" applyBorder="1" applyAlignment="1">
      <alignment horizontal="center" vertical="center" wrapText="1"/>
    </xf>
    <xf numFmtId="0" fontId="43" fillId="39" borderId="10" xfId="42" applyFont="1" applyFill="1" applyBorder="1" applyAlignment="1">
      <alignment horizontal="center" vertical="center" wrapText="1"/>
    </xf>
  </cellXfs>
  <cellStyles count="242">
    <cellStyle name="20% - 輔色1" xfId="19" builtinId="30" customBuiltin="1"/>
    <cellStyle name="20% - 輔色1 2" xfId="96"/>
    <cellStyle name="20% - 輔色1 2 2" xfId="129"/>
    <cellStyle name="20% - 輔色2" xfId="23" builtinId="34" customBuiltin="1"/>
    <cellStyle name="20% - 輔色2 2" xfId="95"/>
    <cellStyle name="20% - 輔色2 2 2" xfId="130"/>
    <cellStyle name="20% - 輔色3" xfId="27" builtinId="38" customBuiltin="1"/>
    <cellStyle name="20% - 輔色3 2" xfId="92"/>
    <cellStyle name="20% - 輔色3 2 2" xfId="131"/>
    <cellStyle name="20% - 輔色4" xfId="31" builtinId="42" customBuiltin="1"/>
    <cellStyle name="20% - 輔色4 2" xfId="91"/>
    <cellStyle name="20% - 輔色4 2 2" xfId="132"/>
    <cellStyle name="20% - 輔色5" xfId="35" builtinId="46" customBuiltin="1"/>
    <cellStyle name="20% - 輔色5 2" xfId="90"/>
    <cellStyle name="20% - 輔色5 2 2" xfId="133"/>
    <cellStyle name="20% - 輔色6" xfId="39" builtinId="50" customBuiltin="1"/>
    <cellStyle name="20% - 輔色6 2" xfId="89"/>
    <cellStyle name="20% - 輔色6 2 2" xfId="134"/>
    <cellStyle name="40% - 輔色1" xfId="20" builtinId="31" customBuiltin="1"/>
    <cellStyle name="40% - 輔色1 2" xfId="88"/>
    <cellStyle name="40% - 輔色1 2 2" xfId="135"/>
    <cellStyle name="40% - 輔色2" xfId="24" builtinId="35" customBuiltin="1"/>
    <cellStyle name="40% - 輔色2 2" xfId="123"/>
    <cellStyle name="40% - 輔色2 2 2" xfId="136"/>
    <cellStyle name="40% - 輔色3" xfId="28" builtinId="39" customBuiltin="1"/>
    <cellStyle name="40% - 輔色3 2" xfId="119"/>
    <cellStyle name="40% - 輔色3 2 2" xfId="137"/>
    <cellStyle name="40% - 輔色4" xfId="32" builtinId="43" customBuiltin="1"/>
    <cellStyle name="40% - 輔色4 2" xfId="115"/>
    <cellStyle name="40% - 輔色4 2 2" xfId="138"/>
    <cellStyle name="40% - 輔色5" xfId="36" builtinId="47" customBuiltin="1"/>
    <cellStyle name="40% - 輔色5 2" xfId="111"/>
    <cellStyle name="40% - 輔色5 2 2" xfId="139"/>
    <cellStyle name="40% - 輔色6" xfId="40" builtinId="51" customBuiltin="1"/>
    <cellStyle name="40% - 輔色6 2" xfId="107"/>
    <cellStyle name="40% - 輔色6 2 2" xfId="140"/>
    <cellStyle name="60% - 輔色1" xfId="21" builtinId="32" customBuiltin="1"/>
    <cellStyle name="60% - 輔色1 2" xfId="103"/>
    <cellStyle name="60% - 輔色1 2 2" xfId="141"/>
    <cellStyle name="60% - 輔色2" xfId="25" builtinId="36" customBuiltin="1"/>
    <cellStyle name="60% - 輔色2 2" xfId="101"/>
    <cellStyle name="60% - 輔色2 2 2" xfId="142"/>
    <cellStyle name="60% - 輔色3" xfId="29" builtinId="40" customBuiltin="1"/>
    <cellStyle name="60% - 輔色3 2" xfId="100"/>
    <cellStyle name="60% - 輔色3 2 2" xfId="143"/>
    <cellStyle name="60% - 輔色4" xfId="33" builtinId="44" customBuiltin="1"/>
    <cellStyle name="60% - 輔色4 2" xfId="98"/>
    <cellStyle name="60% - 輔色4 2 2" xfId="144"/>
    <cellStyle name="60% - 輔色5" xfId="37" builtinId="48" customBuiltin="1"/>
    <cellStyle name="60% - 輔色5 2" xfId="97"/>
    <cellStyle name="60% - 輔色5 2 2" xfId="145"/>
    <cellStyle name="60% - 輔色6" xfId="41" builtinId="52" customBuiltin="1"/>
    <cellStyle name="60% - 輔色6 2" xfId="93"/>
    <cellStyle name="60% - 輔色6 2 2" xfId="146"/>
    <cellStyle name="一般" xfId="0" builtinId="0"/>
    <cellStyle name="一般 10" xfId="53"/>
    <cellStyle name="一般 100" xfId="190"/>
    <cellStyle name="一般 11" xfId="224"/>
    <cellStyle name="一般 11 2" xfId="240"/>
    <cellStyle name="一般 12" xfId="54"/>
    <cellStyle name="一般 13" xfId="231"/>
    <cellStyle name="一般 14" xfId="225"/>
    <cellStyle name="一般 15" xfId="236"/>
    <cellStyle name="一般 16" xfId="183"/>
    <cellStyle name="一般 17" xfId="228"/>
    <cellStyle name="一般 18" xfId="82"/>
    <cellStyle name="一般 19" xfId="204"/>
    <cellStyle name="一般 2" xfId="43"/>
    <cellStyle name="一般 2 2" xfId="51"/>
    <cellStyle name="一般 2 2 2" xfId="56"/>
    <cellStyle name="一般 2 2 3" xfId="230"/>
    <cellStyle name="一般 2 3" xfId="44"/>
    <cellStyle name="一般 2 4" xfId="50"/>
    <cellStyle name="一般 2 4 2" xfId="217"/>
    <cellStyle name="一般 2 5" xfId="45"/>
    <cellStyle name="一般 2 6" xfId="55"/>
    <cellStyle name="一般 2 7" xfId="99"/>
    <cellStyle name="一般 2 8" xfId="227"/>
    <cellStyle name="一般 2 9" xfId="241"/>
    <cellStyle name="一般 20" xfId="86"/>
    <cellStyle name="一般 21" xfId="69"/>
    <cellStyle name="一般 22" xfId="223"/>
    <cellStyle name="一般 23" xfId="182"/>
    <cellStyle name="一般 24" xfId="212"/>
    <cellStyle name="一般 25" xfId="73"/>
    <cellStyle name="一般 26" xfId="72"/>
    <cellStyle name="一般 27" xfId="200"/>
    <cellStyle name="一般 28" xfId="75"/>
    <cellStyle name="一般 29" xfId="177"/>
    <cellStyle name="一般 3" xfId="46"/>
    <cellStyle name="一般 3 2" xfId="52"/>
    <cellStyle name="一般 30" xfId="172"/>
    <cellStyle name="一般 31" xfId="197"/>
    <cellStyle name="一般 32" xfId="62"/>
    <cellStyle name="一般 33" xfId="202"/>
    <cellStyle name="一般 34" xfId="199"/>
    <cellStyle name="一般 35" xfId="189"/>
    <cellStyle name="一般 36" xfId="171"/>
    <cellStyle name="一般 37" xfId="237"/>
    <cellStyle name="一般 38" xfId="198"/>
    <cellStyle name="一般 39" xfId="201"/>
    <cellStyle name="一般 4" xfId="42"/>
    <cellStyle name="一般 40" xfId="79"/>
    <cellStyle name="一般 41" xfId="85"/>
    <cellStyle name="一般 42" xfId="176"/>
    <cellStyle name="一般 43" xfId="205"/>
    <cellStyle name="一般 44" xfId="193"/>
    <cellStyle name="一般 45" xfId="81"/>
    <cellStyle name="一般 46" xfId="173"/>
    <cellStyle name="一般 47" xfId="226"/>
    <cellStyle name="一般 48" xfId="76"/>
    <cellStyle name="一般 49" xfId="215"/>
    <cellStyle name="一般 5" xfId="57"/>
    <cellStyle name="一般 50" xfId="181"/>
    <cellStyle name="一般 51" xfId="71"/>
    <cellStyle name="一般 52" xfId="192"/>
    <cellStyle name="一般 53" xfId="206"/>
    <cellStyle name="一般 54" xfId="213"/>
    <cellStyle name="一般 55" xfId="220"/>
    <cellStyle name="一般 56" xfId="80"/>
    <cellStyle name="一般 57" xfId="77"/>
    <cellStyle name="一般 58" xfId="68"/>
    <cellStyle name="一般 59" xfId="179"/>
    <cellStyle name="一般 6" xfId="58"/>
    <cellStyle name="一般 60" xfId="65"/>
    <cellStyle name="一般 61" xfId="207"/>
    <cellStyle name="一般 62" xfId="196"/>
    <cellStyle name="一般 63" xfId="194"/>
    <cellStyle name="一般 64" xfId="84"/>
    <cellStyle name="一般 65" xfId="63"/>
    <cellStyle name="一般 66" xfId="195"/>
    <cellStyle name="一般 67" xfId="178"/>
    <cellStyle name="一般 68" xfId="211"/>
    <cellStyle name="一般 69" xfId="219"/>
    <cellStyle name="一般 7" xfId="47"/>
    <cellStyle name="一般 7 2" xfId="59"/>
    <cellStyle name="一般 70" xfId="208"/>
    <cellStyle name="一般 71" xfId="229"/>
    <cellStyle name="一般 72" xfId="83"/>
    <cellStyle name="一般 73" xfId="74"/>
    <cellStyle name="一般 74" xfId="235"/>
    <cellStyle name="一般 75" xfId="67"/>
    <cellStyle name="一般 76" xfId="174"/>
    <cellStyle name="一般 77" xfId="175"/>
    <cellStyle name="一般 78" xfId="184"/>
    <cellStyle name="一般 79" xfId="209"/>
    <cellStyle name="一般 8" xfId="48"/>
    <cellStyle name="一般 80" xfId="185"/>
    <cellStyle name="一般 81" xfId="222"/>
    <cellStyle name="一般 82" xfId="70"/>
    <cellStyle name="一般 83" xfId="147"/>
    <cellStyle name="一般 84" xfId="218"/>
    <cellStyle name="一般 85" xfId="232"/>
    <cellStyle name="一般 86" xfId="216"/>
    <cellStyle name="一般 87" xfId="78"/>
    <cellStyle name="一般 88" xfId="233"/>
    <cellStyle name="一般 89" xfId="187"/>
    <cellStyle name="一般 9" xfId="49"/>
    <cellStyle name="一般 9 2" xfId="60"/>
    <cellStyle name="一般 9 2 2" xfId="188"/>
    <cellStyle name="一般 90" xfId="180"/>
    <cellStyle name="一般 91" xfId="66"/>
    <cellStyle name="一般 92" xfId="186"/>
    <cellStyle name="一般 93" xfId="210"/>
    <cellStyle name="一般 94" xfId="214"/>
    <cellStyle name="一般 95" xfId="221"/>
    <cellStyle name="一般 96" xfId="234"/>
    <cellStyle name="一般 97" xfId="191"/>
    <cellStyle name="一般 98" xfId="64"/>
    <cellStyle name="一般 99" xfId="203"/>
    <cellStyle name="中等" xfId="8" builtinId="28" customBuiltin="1"/>
    <cellStyle name="中等 2" xfId="102"/>
    <cellStyle name="中等 2 2" xfId="148"/>
    <cellStyle name="合計" xfId="17" builtinId="25" customBuiltin="1"/>
    <cellStyle name="合計 2" xfId="94"/>
    <cellStyle name="合計 2 2" xfId="149"/>
    <cellStyle name="好" xfId="6" builtinId="26" customBuiltin="1"/>
    <cellStyle name="好 2" xfId="87"/>
    <cellStyle name="好 2 2" xfId="150"/>
    <cellStyle name="計算方式" xfId="11" builtinId="22" customBuiltin="1"/>
    <cellStyle name="計算方式 2" xfId="126"/>
    <cellStyle name="計算方式 2 2" xfId="151"/>
    <cellStyle name="貨幣 2" xfId="61"/>
    <cellStyle name="連結的儲存格" xfId="12" builtinId="24" customBuiltin="1"/>
    <cellStyle name="連結的儲存格 2" xfId="122"/>
    <cellStyle name="連結的儲存格 2 2" xfId="152"/>
    <cellStyle name="備註" xfId="15" builtinId="10" customBuiltin="1"/>
    <cellStyle name="備註 2" xfId="118"/>
    <cellStyle name="備註 2 2" xfId="153"/>
    <cellStyle name="超連結 2" xfId="238"/>
    <cellStyle name="超連結 3" xfId="239"/>
    <cellStyle name="說明文字" xfId="16" builtinId="53" customBuiltin="1"/>
    <cellStyle name="說明文字 2" xfId="114"/>
    <cellStyle name="說明文字 2 2" xfId="154"/>
    <cellStyle name="輔色1" xfId="18" builtinId="29" customBuiltin="1"/>
    <cellStyle name="輔色1 2" xfId="110"/>
    <cellStyle name="輔色1 2 2" xfId="155"/>
    <cellStyle name="輔色2" xfId="22" builtinId="33" customBuiltin="1"/>
    <cellStyle name="輔色2 2" xfId="106"/>
    <cellStyle name="輔色2 2 2" xfId="156"/>
    <cellStyle name="輔色3" xfId="26" builtinId="37" customBuiltin="1"/>
    <cellStyle name="輔色3 2" xfId="125"/>
    <cellStyle name="輔色3 2 2" xfId="157"/>
    <cellStyle name="輔色4" xfId="30" builtinId="41" customBuiltin="1"/>
    <cellStyle name="輔色4 2" xfId="121"/>
    <cellStyle name="輔色4 2 2" xfId="158"/>
    <cellStyle name="輔色5" xfId="34" builtinId="45" customBuiltin="1"/>
    <cellStyle name="輔色5 2" xfId="117"/>
    <cellStyle name="輔色5 2 2" xfId="159"/>
    <cellStyle name="輔色6" xfId="38" builtinId="49" customBuiltin="1"/>
    <cellStyle name="輔色6 2" xfId="113"/>
    <cellStyle name="輔色6 2 2" xfId="160"/>
    <cellStyle name="標題" xfId="1" builtinId="15" customBuiltin="1"/>
    <cellStyle name="標題 1" xfId="2" builtinId="16" customBuiltin="1"/>
    <cellStyle name="標題 1 2" xfId="109"/>
    <cellStyle name="標題 1 2 2" xfId="161"/>
    <cellStyle name="標題 2" xfId="3" builtinId="17" customBuiltin="1"/>
    <cellStyle name="標題 2 2" xfId="105"/>
    <cellStyle name="標題 2 2 2" xfId="162"/>
    <cellStyle name="標題 3" xfId="4" builtinId="18" customBuiltin="1"/>
    <cellStyle name="標題 3 2" xfId="124"/>
    <cellStyle name="標題 3 2 2" xfId="163"/>
    <cellStyle name="標題 4" xfId="5" builtinId="19" customBuiltin="1"/>
    <cellStyle name="標題 4 2" xfId="120"/>
    <cellStyle name="標題 4 2 2" xfId="164"/>
    <cellStyle name="標題 5" xfId="116"/>
    <cellStyle name="標題 5 2" xfId="165"/>
    <cellStyle name="輸入" xfId="9" builtinId="20" customBuiltin="1"/>
    <cellStyle name="輸入 2" xfId="112"/>
    <cellStyle name="輸入 2 2" xfId="166"/>
    <cellStyle name="輸出" xfId="10" builtinId="21" customBuiltin="1"/>
    <cellStyle name="輸出 2" xfId="108"/>
    <cellStyle name="輸出 2 2" xfId="167"/>
    <cellStyle name="檢查儲存格" xfId="13" builtinId="23" customBuiltin="1"/>
    <cellStyle name="檢查儲存格 2" xfId="104"/>
    <cellStyle name="檢查儲存格 2 2" xfId="168"/>
    <cellStyle name="壞" xfId="7" builtinId="27" customBuiltin="1"/>
    <cellStyle name="壞 2" xfId="127"/>
    <cellStyle name="壞 2 2" xfId="169"/>
    <cellStyle name="警告文字" xfId="14" builtinId="11" customBuiltin="1"/>
    <cellStyle name="警告文字 2" xfId="128"/>
    <cellStyle name="警告文字 2 2" xfId="17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view="pageBreakPreview" topLeftCell="A10" zoomScale="55" zoomScaleNormal="85" zoomScaleSheetLayoutView="55" zoomScalePageLayoutView="25" workbookViewId="0">
      <selection activeCell="N6" sqref="N6"/>
    </sheetView>
  </sheetViews>
  <sheetFormatPr defaultRowHeight="16.2" x14ac:dyDescent="0.3"/>
  <cols>
    <col min="2" max="2" width="11.109375" customWidth="1"/>
    <col min="19" max="19" width="9.6640625" bestFit="1" customWidth="1"/>
    <col min="21" max="21" width="9.6640625" bestFit="1" customWidth="1"/>
    <col min="22" max="22" width="9.6640625" style="29" customWidth="1"/>
  </cols>
  <sheetData>
    <row r="1" spans="1:23" ht="179.4" x14ac:dyDescent="0.3">
      <c r="A1" s="4" t="s">
        <v>0</v>
      </c>
      <c r="B1" s="3" t="s">
        <v>1</v>
      </c>
      <c r="C1" s="6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60</v>
      </c>
      <c r="W1" s="2" t="s">
        <v>21</v>
      </c>
    </row>
    <row r="2" spans="1:23" ht="105" customHeight="1" x14ac:dyDescent="0.3">
      <c r="A2" s="12" t="s">
        <v>23</v>
      </c>
      <c r="B2" s="25" t="s">
        <v>58</v>
      </c>
      <c r="C2" s="16"/>
      <c r="D2" s="16"/>
      <c r="E2" s="13">
        <v>2</v>
      </c>
      <c r="F2" s="13">
        <v>2</v>
      </c>
      <c r="G2" s="13">
        <v>2</v>
      </c>
      <c r="H2" s="13">
        <v>1</v>
      </c>
      <c r="I2" s="17">
        <v>1</v>
      </c>
      <c r="J2" s="17">
        <v>1</v>
      </c>
      <c r="K2" s="17">
        <v>1</v>
      </c>
      <c r="L2" s="14">
        <v>1</v>
      </c>
      <c r="M2" s="14">
        <v>1</v>
      </c>
      <c r="N2" s="14">
        <v>1</v>
      </c>
      <c r="O2" s="14">
        <v>1</v>
      </c>
      <c r="P2" s="14">
        <v>1</v>
      </c>
      <c r="Q2" s="14">
        <v>1</v>
      </c>
      <c r="R2" s="14">
        <v>1</v>
      </c>
      <c r="S2" s="18">
        <f>(D3*$D$2)+(E3*$E$2)+(F3*$F$2)+(G3*$G$2)+(H3*$H$2)+(I3*$I$2)+(J3*$J$2)+(K3*$K$2)+(L3*$L$2)+(M3*$M$2)+(N3*$N$2)+(O3*$O$2)+(P3*$P$2)+(Q3*$Q$2)</f>
        <v>8036</v>
      </c>
      <c r="T2" s="18"/>
      <c r="U2" s="9"/>
      <c r="V2" s="9"/>
      <c r="W2" s="11"/>
    </row>
    <row r="3" spans="1:23" ht="48" customHeight="1" x14ac:dyDescent="0.3">
      <c r="A3" s="12" t="s">
        <v>24</v>
      </c>
      <c r="B3" s="15" t="s">
        <v>31</v>
      </c>
      <c r="C3" s="16"/>
      <c r="D3" s="16"/>
      <c r="E3" s="13">
        <v>350</v>
      </c>
      <c r="F3" s="13">
        <v>280</v>
      </c>
      <c r="G3" s="13">
        <v>370</v>
      </c>
      <c r="H3" s="13">
        <v>1200</v>
      </c>
      <c r="I3" s="17">
        <v>1000</v>
      </c>
      <c r="J3" s="17">
        <v>1020</v>
      </c>
      <c r="K3" s="17">
        <v>1000</v>
      </c>
      <c r="L3" s="14">
        <v>390</v>
      </c>
      <c r="M3" s="14">
        <v>730</v>
      </c>
      <c r="N3" s="14">
        <v>410</v>
      </c>
      <c r="O3" s="14">
        <v>75</v>
      </c>
      <c r="P3" s="14">
        <v>66</v>
      </c>
      <c r="Q3" s="14">
        <v>145</v>
      </c>
      <c r="R3" s="14">
        <v>44</v>
      </c>
      <c r="S3" s="10">
        <f>SUM(E3:R3)</f>
        <v>7080</v>
      </c>
      <c r="T3" s="18"/>
      <c r="U3" s="9"/>
      <c r="V3" s="9"/>
      <c r="W3" s="11"/>
    </row>
    <row r="4" spans="1:23" ht="48" customHeight="1" x14ac:dyDescent="0.3">
      <c r="A4" s="12" t="s">
        <v>25</v>
      </c>
      <c r="B4" s="16" t="s">
        <v>26</v>
      </c>
      <c r="C4" s="16"/>
      <c r="D4" s="16" t="s">
        <v>29</v>
      </c>
      <c r="E4" s="13">
        <v>2</v>
      </c>
      <c r="F4" s="13">
        <v>2</v>
      </c>
      <c r="G4" s="13">
        <v>2</v>
      </c>
      <c r="H4" s="13">
        <v>1</v>
      </c>
      <c r="I4" s="17">
        <v>1</v>
      </c>
      <c r="J4" s="17">
        <v>1</v>
      </c>
      <c r="K4" s="17">
        <v>1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8">
        <f>(E4*$E$3)+(F4*$F$3)+(G4*$G$3)+(H4*$H$3)+(I4*$I$3)+(J4*$J$3)+(K4*$K$3)+(L4*$L$3)+(M4*$M$3)+(N4*$N$3)+(O4*$O$3)+(P4*$P$3)+(Q4*$Q$3)+(R4*$R$3)</f>
        <v>6220</v>
      </c>
      <c r="T4" s="18">
        <f t="shared" ref="T4:T10" si="0">S4*0.5</f>
        <v>3110</v>
      </c>
      <c r="U4" s="9"/>
      <c r="V4" s="9"/>
      <c r="W4" s="11"/>
    </row>
    <row r="5" spans="1:23" ht="48" customHeight="1" x14ac:dyDescent="0.3">
      <c r="A5" s="12" t="s">
        <v>27</v>
      </c>
      <c r="B5" s="16" t="s">
        <v>28</v>
      </c>
      <c r="C5" s="16"/>
      <c r="D5" s="16" t="s">
        <v>30</v>
      </c>
      <c r="E5" s="13">
        <v>2</v>
      </c>
      <c r="F5" s="13">
        <v>2</v>
      </c>
      <c r="G5" s="13">
        <v>2</v>
      </c>
      <c r="H5" s="13">
        <v>1</v>
      </c>
      <c r="I5" s="17">
        <v>0</v>
      </c>
      <c r="J5" s="17">
        <v>0</v>
      </c>
      <c r="K5" s="17">
        <v>0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8">
        <f>(E5*$E$3)+(F5*$F$3)+(G5*$G$3)+(H5*$H$3)+(I5*$I$3)+(J5*$J$3)+(K5*$K$3)+(L5*$L$3)+(M5*$M$3)+(N5*$N$3)+(O5*$O$3)+(P5*$P$3)+(Q5*$Q$3)+(R5*$R$3)</f>
        <v>5060</v>
      </c>
      <c r="T5" s="18">
        <f t="shared" si="0"/>
        <v>2530</v>
      </c>
      <c r="U5" s="9"/>
      <c r="V5" s="9"/>
      <c r="W5" s="11"/>
    </row>
    <row r="6" spans="1:23" ht="58.2" customHeight="1" x14ac:dyDescent="0.3">
      <c r="A6" s="32">
        <v>1</v>
      </c>
      <c r="B6" s="22" t="s">
        <v>32</v>
      </c>
      <c r="C6" s="31" t="s">
        <v>33</v>
      </c>
      <c r="D6" s="44" t="s">
        <v>34</v>
      </c>
      <c r="E6" s="35">
        <v>0</v>
      </c>
      <c r="F6" s="35">
        <v>1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6">
        <f>(E6*$E$3)+(F6*$F$3)+(G6*$G$3)+(H6*$H$3)+(I6*$I$3)+(J6*$J$3)+(K6*$K$3)+(L6*$L$3)+(M6*$M$3)+(N6*$N$3)+(O6*$O$3)+(P6*$P$3)+(Q6*$Q$3)+(R6*$R$3)</f>
        <v>280</v>
      </c>
      <c r="T6" s="36">
        <f t="shared" si="0"/>
        <v>140</v>
      </c>
      <c r="U6" s="46">
        <f>IF(D6="男",2530-T6,3110-T6)</f>
        <v>2970</v>
      </c>
      <c r="V6" s="21"/>
      <c r="W6" s="20"/>
    </row>
    <row r="7" spans="1:23" s="23" customFormat="1" ht="58.2" customHeight="1" x14ac:dyDescent="0.3">
      <c r="A7" s="32">
        <v>2</v>
      </c>
      <c r="B7" s="22" t="s">
        <v>32</v>
      </c>
      <c r="C7" s="31" t="s">
        <v>46</v>
      </c>
      <c r="D7" s="38" t="s">
        <v>34</v>
      </c>
      <c r="E7" s="35">
        <v>0</v>
      </c>
      <c r="F7" s="35">
        <v>2</v>
      </c>
      <c r="G7" s="35">
        <v>0</v>
      </c>
      <c r="H7" s="35">
        <v>1</v>
      </c>
      <c r="I7" s="35">
        <v>1</v>
      </c>
      <c r="J7" s="35">
        <v>1</v>
      </c>
      <c r="K7" s="35">
        <v>1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6">
        <f>(E7*$E$3)+(F7*$F$3)+(G7*$G$3)+(H7*$H$3)+(I7*$I$3)+(J7*$J$3)+(K7*$K$3)+(L7*$L$3)+(M7*$M$3)+(N7*$N$3)+(O7*$O$3)+(P7*$P$3)+(Q7*$Q$3)+(R7*$R$3)</f>
        <v>4780</v>
      </c>
      <c r="T7" s="36">
        <f t="shared" si="0"/>
        <v>2390</v>
      </c>
      <c r="U7" s="46">
        <f>IF(D7="男",2530-T7,3110-T7)</f>
        <v>720</v>
      </c>
      <c r="V7" s="21"/>
      <c r="W7" s="20"/>
    </row>
    <row r="8" spans="1:23" s="23" customFormat="1" ht="58.2" customHeight="1" x14ac:dyDescent="0.3">
      <c r="A8" s="32">
        <v>3</v>
      </c>
      <c r="B8" s="22" t="s">
        <v>44</v>
      </c>
      <c r="C8" s="31" t="s">
        <v>45</v>
      </c>
      <c r="D8" s="38" t="s">
        <v>34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6">
        <f>(E8*$E$3)+(F8*$F$3)+(G8*$G$3)+(H8*$H$3)+(I8*$I$3)+(J8*$J$3)+(K8*$K$3)+(L8*$L$3)+(M8*$M$3)+(N8*$N$3)+(O8*$O$3)+(P8*$P$3)+(Q8*$Q$3)+(R8*$R$3)</f>
        <v>0</v>
      </c>
      <c r="T8" s="36">
        <f t="shared" si="0"/>
        <v>0</v>
      </c>
      <c r="U8" s="46">
        <f>IF(D8="男",2530-T8,3110-T8)</f>
        <v>3110</v>
      </c>
      <c r="V8" s="21"/>
      <c r="W8" s="20"/>
    </row>
    <row r="9" spans="1:23" ht="58.2" customHeight="1" x14ac:dyDescent="0.3">
      <c r="A9" s="32">
        <v>4</v>
      </c>
      <c r="B9" s="22" t="s">
        <v>47</v>
      </c>
      <c r="C9" s="31" t="s">
        <v>48</v>
      </c>
      <c r="D9" s="38" t="s">
        <v>34</v>
      </c>
      <c r="E9" s="35">
        <v>0</v>
      </c>
      <c r="F9" s="35">
        <v>1</v>
      </c>
      <c r="G9" s="35">
        <v>0</v>
      </c>
      <c r="H9" s="35">
        <v>0</v>
      </c>
      <c r="I9" s="35">
        <v>0</v>
      </c>
      <c r="J9" s="35">
        <v>0</v>
      </c>
      <c r="K9" s="35">
        <v>1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6">
        <f>(E9*$E$3)+(F9*$F$3)+(G9*$G$3)+(H9*$H$3)+(I9*$I$3)+(J9*$J$3)+(K9*$K$3)+(L9*$L$3)+(M9*$M$3)+(N9*$N$3)+(O9*$O$3)+(P9*$P$3)+(Q9*$Q$3)+(R9*$R$3)</f>
        <v>1280</v>
      </c>
      <c r="T9" s="36">
        <f t="shared" si="0"/>
        <v>640</v>
      </c>
      <c r="U9" s="46">
        <f>IF(D9="男",2530-T9,3110-T9)</f>
        <v>2470</v>
      </c>
      <c r="V9" s="21"/>
      <c r="W9" s="20"/>
    </row>
    <row r="10" spans="1:23" ht="58.2" customHeight="1" x14ac:dyDescent="0.3">
      <c r="A10" s="32">
        <v>5</v>
      </c>
      <c r="B10" s="22" t="s">
        <v>47</v>
      </c>
      <c r="C10" s="31" t="s">
        <v>49</v>
      </c>
      <c r="D10" s="38" t="s">
        <v>34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6">
        <f>(E10*$E$3)+(F10*$F$3)+(G10*$G$3)+(H10*$H$3)+(I10*$I$3)+(J10*$J$3)+(K10*$K$3)+(L10*$L$3)+(M10*$M$3)+(N10*$N$3)+(O10*$O$3)+(P10*$P$3)+(Q10*$Q$3)+(R10*$R$3)</f>
        <v>0</v>
      </c>
      <c r="T10" s="36">
        <f t="shared" si="0"/>
        <v>0</v>
      </c>
      <c r="U10" s="46">
        <f>IF(D10="男",2530-T10,3110-T10)</f>
        <v>3110</v>
      </c>
      <c r="V10" s="21"/>
      <c r="W10" s="20"/>
    </row>
    <row r="11" spans="1:23" ht="58.2" customHeight="1" x14ac:dyDescent="0.3">
      <c r="A11" s="32">
        <v>6</v>
      </c>
      <c r="B11" s="22" t="s">
        <v>47</v>
      </c>
      <c r="C11" s="31" t="s">
        <v>62</v>
      </c>
      <c r="D11" s="38" t="s">
        <v>34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6">
        <f>(E11*$E$3)+(F11*$F$3)+(G11*$G$3)+(H11*$H$3)+(I11*$I$3)+(J11*$J$3)+(K11*$K$3)+(L11*$L$3)+(M11*$M$3)+(N11*$N$3)+(O11*$O$3)+(P11*$P$3)+(Q11*$Q$3)+(R11*$R$3)</f>
        <v>0</v>
      </c>
      <c r="T11" s="36">
        <f t="shared" ref="T11:T17" si="1">S11*0.5</f>
        <v>0</v>
      </c>
      <c r="U11" s="46">
        <f>IF(D11="男",2530-T11,3110-T11)</f>
        <v>3110</v>
      </c>
      <c r="V11" s="30"/>
    </row>
    <row r="12" spans="1:23" ht="58.2" customHeight="1" x14ac:dyDescent="0.3">
      <c r="A12" s="32">
        <v>7</v>
      </c>
      <c r="B12" s="22" t="s">
        <v>35</v>
      </c>
      <c r="C12" s="31" t="s">
        <v>36</v>
      </c>
      <c r="D12" s="38" t="s">
        <v>37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6">
        <f>(E12*$E$3)+(F12*$F$3)+(G12*$G$3)+(H12*$H$3)+(I12*$I$3)+(J12*$J$3)+(K12*$K$3)+(L12*$L$3)+(M12*$M$3)+(N12*$N$3)+(O12*$O$3)+(P12*$P$3)+(Q12*$Q$3)+(R12*$R$3)</f>
        <v>0</v>
      </c>
      <c r="T12" s="36">
        <f t="shared" si="1"/>
        <v>0</v>
      </c>
      <c r="U12" s="46">
        <f>IF(D12="男",2530-T12,3110-T12)</f>
        <v>2530</v>
      </c>
      <c r="V12" s="21"/>
      <c r="W12" s="20"/>
    </row>
    <row r="13" spans="1:23" s="23" customFormat="1" ht="58.2" customHeight="1" x14ac:dyDescent="0.3">
      <c r="A13" s="32">
        <v>8</v>
      </c>
      <c r="B13" s="22" t="s">
        <v>38</v>
      </c>
      <c r="C13" s="31" t="s">
        <v>39</v>
      </c>
      <c r="D13" s="44" t="s">
        <v>34</v>
      </c>
      <c r="E13" s="35">
        <v>2</v>
      </c>
      <c r="F13" s="35">
        <v>1</v>
      </c>
      <c r="G13" s="35">
        <v>2</v>
      </c>
      <c r="H13" s="35">
        <v>1</v>
      </c>
      <c r="I13" s="35">
        <v>0</v>
      </c>
      <c r="J13" s="35">
        <v>0</v>
      </c>
      <c r="K13" s="35">
        <v>1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6">
        <f>(E13*$E$3)+(F13*$F$3)+(G13*$G$3)+(H13*$H$3)+(I13*$I$3)+(J13*$J$3)+(K13*$K$3)+(L13*$L$3)+(M13*$M$3)+(N13*$N$3)+(O13*$O$3)+(P13*$P$3)+(Q13*$Q$3)+(R13*$R$3)</f>
        <v>3920</v>
      </c>
      <c r="T13" s="36">
        <f t="shared" si="1"/>
        <v>1960</v>
      </c>
      <c r="U13" s="46">
        <f>IF(D13="男",2530-T13,3110-T13)</f>
        <v>1150</v>
      </c>
      <c r="V13" s="21"/>
      <c r="W13" s="20"/>
    </row>
    <row r="14" spans="1:23" s="23" customFormat="1" ht="58.2" customHeight="1" x14ac:dyDescent="0.3">
      <c r="A14" s="32">
        <v>9</v>
      </c>
      <c r="B14" s="22" t="s">
        <v>40</v>
      </c>
      <c r="C14" s="31" t="s">
        <v>41</v>
      </c>
      <c r="D14" s="44" t="s">
        <v>37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6">
        <f>(E14*$E$3)+(F14*$F$3)+(G14*$G$3)+(H14*$H$3)+(I14*$I$3)+(J14*$J$3)+(K14*$K$3)+(L14*$L$3)+(M14*$M$3)+(N14*$N$3)+(O14*$O$3)+(P14*$P$3)+(Q14*$Q$3)+(R14*$R$3)</f>
        <v>0</v>
      </c>
      <c r="T14" s="36">
        <f t="shared" si="1"/>
        <v>0</v>
      </c>
      <c r="U14" s="46">
        <f>IF(D14="男",2530-T14,3110-T14)</f>
        <v>2530</v>
      </c>
      <c r="V14" s="21"/>
      <c r="W14" s="20"/>
    </row>
    <row r="15" spans="1:23" s="23" customFormat="1" ht="58.2" customHeight="1" x14ac:dyDescent="0.3">
      <c r="A15" s="32">
        <v>10</v>
      </c>
      <c r="B15" s="22" t="s">
        <v>40</v>
      </c>
      <c r="C15" s="31" t="s">
        <v>42</v>
      </c>
      <c r="D15" s="38" t="s">
        <v>34</v>
      </c>
      <c r="E15" s="35">
        <v>2</v>
      </c>
      <c r="F15" s="35">
        <v>0</v>
      </c>
      <c r="G15" s="35">
        <v>0</v>
      </c>
      <c r="H15" s="35">
        <v>1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6">
        <f>(E15*$E$3)+(F15*$F$3)+(G15*$G$3)+(H15*$H$3)+(I15*$I$3)+(J15*$J$3)+(K15*$K$3)+(L15*$L$3)+(M15*$M$3)+(N15*$N$3)+(O15*$O$3)+(P15*$P$3)+(Q15*$Q$3)+(R15*$R$3)</f>
        <v>1900</v>
      </c>
      <c r="T15" s="36">
        <f t="shared" si="1"/>
        <v>950</v>
      </c>
      <c r="U15" s="46">
        <f>IF(D15="男",2530-T15,3110-T15)</f>
        <v>2160</v>
      </c>
      <c r="V15" s="21"/>
      <c r="W15" s="20"/>
    </row>
    <row r="16" spans="1:23" s="23" customFormat="1" ht="58.2" customHeight="1" x14ac:dyDescent="0.3">
      <c r="A16" s="32">
        <v>11</v>
      </c>
      <c r="B16" s="22" t="s">
        <v>40</v>
      </c>
      <c r="C16" s="31" t="s">
        <v>43</v>
      </c>
      <c r="D16" s="38" t="s">
        <v>34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6">
        <f>(E16*$E$3)+(F16*$F$3)+(G16*$G$3)+(H16*$H$3)+(I16*$I$3)+(J16*$J$3)+(K16*$K$3)+(L16*$L$3)+(M16*$M$3)+(N16*$N$3)+(O16*$O$3)+(P16*$P$3)+(Q16*$Q$3)+(R16*$R$3)</f>
        <v>0</v>
      </c>
      <c r="T16" s="36">
        <f t="shared" si="1"/>
        <v>0</v>
      </c>
      <c r="U16" s="46">
        <f>IF(D16="男",2530-T16,3110-T16)</f>
        <v>3110</v>
      </c>
      <c r="V16" s="21"/>
      <c r="W16" s="20"/>
    </row>
    <row r="17" spans="1:23" ht="58.2" customHeight="1" x14ac:dyDescent="0.3">
      <c r="A17" s="32">
        <v>12</v>
      </c>
      <c r="B17" s="22" t="s">
        <v>35</v>
      </c>
      <c r="C17" s="31" t="s">
        <v>50</v>
      </c>
      <c r="D17" s="38" t="s">
        <v>34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6">
        <f>(E17*$E$3)+(F17*$F$3)+(G17*$G$3)+(H17*$H$3)+(I17*$I$3)+(J17*$J$3)+(K17*$K$3)+(L17*$L$3)+(M17*$M$3)+(N17*$N$3)+(O17*$O$3)+(P17*$P$3)+(Q17*$Q$3)+(R17*$R$3)</f>
        <v>0</v>
      </c>
      <c r="T17" s="36">
        <f t="shared" si="1"/>
        <v>0</v>
      </c>
      <c r="U17" s="46">
        <f>IF(D17="男",2530-T17,3110-T17)</f>
        <v>3110</v>
      </c>
      <c r="V17" s="21"/>
      <c r="W17" s="20"/>
    </row>
    <row r="18" spans="1:23" ht="44.4" customHeight="1" x14ac:dyDescent="0.3">
      <c r="A18" s="7" t="s">
        <v>22</v>
      </c>
      <c r="B18" s="8"/>
      <c r="C18" s="8"/>
      <c r="D18" s="33"/>
      <c r="E18" s="45"/>
      <c r="F18" s="45"/>
      <c r="G18" s="45"/>
      <c r="H18" s="45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47">
        <f>SUM(U6:U17)</f>
        <v>30080</v>
      </c>
      <c r="V18" s="26"/>
      <c r="W18" s="8"/>
    </row>
  </sheetData>
  <phoneticPr fontId="23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1" manualBreakCount="1">
    <brk id="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topLeftCell="A4" zoomScale="60" zoomScaleNormal="85" workbookViewId="0">
      <selection activeCell="M6" sqref="M6"/>
    </sheetView>
  </sheetViews>
  <sheetFormatPr defaultRowHeight="16.2" x14ac:dyDescent="0.3"/>
  <cols>
    <col min="1" max="1" width="8.88671875" style="24"/>
    <col min="2" max="2" width="11.109375" style="24" customWidth="1"/>
    <col min="3" max="7" width="8.88671875" style="24"/>
    <col min="8" max="8" width="10.44140625" style="24" customWidth="1"/>
    <col min="9" max="9" width="8.88671875" style="24"/>
    <col min="10" max="10" width="9.6640625" style="24" bestFit="1" customWidth="1"/>
    <col min="11" max="11" width="13" style="24" customWidth="1"/>
    <col min="12" max="16384" width="8.88671875" style="24"/>
  </cols>
  <sheetData>
    <row r="1" spans="1:12" ht="227.4" customHeight="1" x14ac:dyDescent="0.3">
      <c r="A1" s="4" t="s">
        <v>0</v>
      </c>
      <c r="B1" s="3" t="s">
        <v>1</v>
      </c>
      <c r="C1" s="6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18</v>
      </c>
      <c r="I1" s="2" t="s">
        <v>19</v>
      </c>
      <c r="J1" s="1" t="s">
        <v>20</v>
      </c>
      <c r="K1" s="1" t="s">
        <v>59</v>
      </c>
      <c r="L1" s="2" t="s">
        <v>21</v>
      </c>
    </row>
    <row r="2" spans="1:12" ht="29.4" customHeight="1" x14ac:dyDescent="0.3">
      <c r="A2" s="12" t="s">
        <v>24</v>
      </c>
      <c r="B2" s="15" t="s">
        <v>31</v>
      </c>
      <c r="C2" s="16"/>
      <c r="D2" s="16"/>
      <c r="E2" s="13">
        <v>350</v>
      </c>
      <c r="F2" s="13">
        <v>280</v>
      </c>
      <c r="G2" s="13">
        <v>370</v>
      </c>
      <c r="H2" s="10">
        <f>SUM(E2:G2)</f>
        <v>1000</v>
      </c>
      <c r="I2" s="18"/>
      <c r="J2" s="9"/>
      <c r="K2" s="9"/>
      <c r="L2" s="11"/>
    </row>
    <row r="3" spans="1:12" ht="29.4" customHeight="1" x14ac:dyDescent="0.3">
      <c r="A3" s="12" t="s">
        <v>25</v>
      </c>
      <c r="B3" s="16" t="s">
        <v>26</v>
      </c>
      <c r="C3" s="16"/>
      <c r="D3" s="16" t="s">
        <v>29</v>
      </c>
      <c r="E3" s="13">
        <v>2</v>
      </c>
      <c r="F3" s="13">
        <v>2</v>
      </c>
      <c r="G3" s="13">
        <v>2</v>
      </c>
      <c r="H3" s="18">
        <f>(E3*$E$2)+(F3*$F$2)+(G3*$G$2)</f>
        <v>2000</v>
      </c>
      <c r="I3" s="18">
        <f>H3*0.5</f>
        <v>1000</v>
      </c>
      <c r="J3" s="9"/>
      <c r="K3" s="9"/>
      <c r="L3" s="11"/>
    </row>
    <row r="4" spans="1:12" ht="29.4" customHeight="1" x14ac:dyDescent="0.3">
      <c r="A4" s="12" t="s">
        <v>27</v>
      </c>
      <c r="B4" s="16" t="s">
        <v>28</v>
      </c>
      <c r="C4" s="16"/>
      <c r="D4" s="16" t="s">
        <v>30</v>
      </c>
      <c r="E4" s="13">
        <v>2</v>
      </c>
      <c r="F4" s="13">
        <v>2</v>
      </c>
      <c r="G4" s="13">
        <v>2</v>
      </c>
      <c r="H4" s="18">
        <f>(E4*$E$2)+(F4*$F$2)+(G4*$G$2)</f>
        <v>2000</v>
      </c>
      <c r="I4" s="18">
        <f>H4*0.5</f>
        <v>1000</v>
      </c>
      <c r="J4" s="9"/>
      <c r="K4" s="9"/>
      <c r="L4" s="11"/>
    </row>
    <row r="5" spans="1:12" ht="105" customHeight="1" x14ac:dyDescent="0.3">
      <c r="A5" s="12" t="s">
        <v>23</v>
      </c>
      <c r="B5" s="25" t="s">
        <v>58</v>
      </c>
      <c r="C5" s="16"/>
      <c r="D5" s="16"/>
      <c r="E5" s="13">
        <v>2</v>
      </c>
      <c r="F5" s="13">
        <v>2</v>
      </c>
      <c r="G5" s="13">
        <v>2</v>
      </c>
      <c r="H5" s="18">
        <f>(E5*$E$2)+(F5*$F$2)+(G5*$G$2)</f>
        <v>2000</v>
      </c>
      <c r="I5" s="18">
        <f>SUM(H5*0.5)</f>
        <v>1000</v>
      </c>
      <c r="J5" s="9">
        <f>SUM(1000-I5)</f>
        <v>0</v>
      </c>
      <c r="K5" s="9"/>
      <c r="L5" s="11"/>
    </row>
    <row r="6" spans="1:12" ht="49.8" customHeight="1" x14ac:dyDescent="0.3">
      <c r="A6" s="20">
        <v>1</v>
      </c>
      <c r="B6" s="27" t="s">
        <v>51</v>
      </c>
      <c r="C6" s="34" t="s">
        <v>61</v>
      </c>
      <c r="D6" s="40" t="s">
        <v>34</v>
      </c>
      <c r="E6" s="39">
        <v>0</v>
      </c>
      <c r="F6" s="5">
        <v>0</v>
      </c>
      <c r="G6" s="5">
        <v>0</v>
      </c>
      <c r="H6" s="19">
        <f>(E6*$E$2)+(F6*$F$2)+(G6*$G$2)</f>
        <v>0</v>
      </c>
      <c r="I6" s="19">
        <f>SUM(H6*0.5)</f>
        <v>0</v>
      </c>
      <c r="J6" s="48">
        <f>SUM(1000-I6)</f>
        <v>1000</v>
      </c>
      <c r="K6" s="28" t="s">
        <v>65</v>
      </c>
    </row>
    <row r="7" spans="1:12" ht="49.8" customHeight="1" x14ac:dyDescent="0.3">
      <c r="A7" s="20">
        <v>2</v>
      </c>
      <c r="B7" s="27" t="s">
        <v>52</v>
      </c>
      <c r="C7" s="34" t="s">
        <v>53</v>
      </c>
      <c r="D7" s="40" t="s">
        <v>34</v>
      </c>
      <c r="E7" s="39">
        <v>0</v>
      </c>
      <c r="F7" s="5">
        <v>0</v>
      </c>
      <c r="G7" s="5">
        <v>0</v>
      </c>
      <c r="H7" s="19">
        <f>(E7*$E$2)+(F7*$F$2)+(G7*$G$2)</f>
        <v>0</v>
      </c>
      <c r="I7" s="19">
        <f t="shared" ref="I7:I9" si="0">SUM(H7*0.5)</f>
        <v>0</v>
      </c>
      <c r="J7" s="48">
        <f t="shared" ref="J7:J9" si="1">SUM(1000-I7)</f>
        <v>1000</v>
      </c>
      <c r="K7" s="41" t="s">
        <v>64</v>
      </c>
      <c r="L7" s="5"/>
    </row>
    <row r="8" spans="1:12" ht="84.6" customHeight="1" x14ac:dyDescent="0.3">
      <c r="A8" s="20">
        <v>4</v>
      </c>
      <c r="B8" s="27" t="s">
        <v>54</v>
      </c>
      <c r="C8" s="34" t="s">
        <v>55</v>
      </c>
      <c r="D8" s="40" t="s">
        <v>34</v>
      </c>
      <c r="E8" s="39">
        <v>0</v>
      </c>
      <c r="F8" s="5">
        <v>0</v>
      </c>
      <c r="G8" s="5">
        <v>0</v>
      </c>
      <c r="H8" s="19">
        <f>(E8*$E$2)+(F8*$F$2)+(G8*$G$2)</f>
        <v>0</v>
      </c>
      <c r="I8" s="19">
        <f t="shared" si="0"/>
        <v>0</v>
      </c>
      <c r="J8" s="48">
        <f t="shared" si="1"/>
        <v>1000</v>
      </c>
      <c r="K8" s="28" t="s">
        <v>65</v>
      </c>
      <c r="L8" s="5"/>
    </row>
    <row r="9" spans="1:12" ht="49.8" customHeight="1" x14ac:dyDescent="0.3">
      <c r="A9" s="20">
        <v>5</v>
      </c>
      <c r="B9" s="27" t="s">
        <v>56</v>
      </c>
      <c r="C9" s="34" t="s">
        <v>57</v>
      </c>
      <c r="D9" s="40" t="s">
        <v>37</v>
      </c>
      <c r="E9" s="39">
        <v>0</v>
      </c>
      <c r="F9" s="5">
        <v>0</v>
      </c>
      <c r="G9" s="5">
        <v>0</v>
      </c>
      <c r="H9" s="19">
        <f>(E9*$E$2)+(F9*$F$2)+(G9*$G$2)</f>
        <v>0</v>
      </c>
      <c r="I9" s="19">
        <f t="shared" si="0"/>
        <v>0</v>
      </c>
      <c r="J9" s="48">
        <f t="shared" si="1"/>
        <v>1000</v>
      </c>
      <c r="K9" s="28" t="s">
        <v>65</v>
      </c>
    </row>
    <row r="10" spans="1:12" ht="52.2" customHeight="1" x14ac:dyDescent="0.3">
      <c r="A10" s="42"/>
      <c r="B10" s="43" t="s">
        <v>63</v>
      </c>
      <c r="C10" s="42"/>
      <c r="D10" s="42"/>
      <c r="E10" s="43"/>
      <c r="F10" s="43"/>
      <c r="G10" s="43"/>
      <c r="H10" s="19"/>
      <c r="I10" s="19"/>
      <c r="J10" s="48">
        <f>SUM(J6:J9)</f>
        <v>4000</v>
      </c>
      <c r="K10" s="42"/>
      <c r="L10" s="42"/>
    </row>
  </sheetData>
  <phoneticPr fontId="23" type="noConversion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大學部1102學期春季班學生套量制服名單</vt:lpstr>
      <vt:lpstr>碩博班1102學期休閒服套量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2022-03-03T00:50:46Z</cp:lastPrinted>
  <dcterms:created xsi:type="dcterms:W3CDTF">2021-12-14T03:57:42Z</dcterms:created>
  <dcterms:modified xsi:type="dcterms:W3CDTF">2022-03-31T08:56:17Z</dcterms:modified>
</cp:coreProperties>
</file>